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autoCompressPictures="0"/>
  <bookViews>
    <workbookView xWindow="1065" yWindow="135" windowWidth="21840" windowHeight="13740" tabRatio="563"/>
  </bookViews>
  <sheets>
    <sheet name="breakeven" sheetId="9" r:id="rId1"/>
    <sheet name="names" sheetId="10" r:id="rId2"/>
    <sheet name="grades" sheetId="2" r:id="rId3"/>
    <sheet name="invoicing" sheetId="3" r:id="rId4"/>
    <sheet name="temps" sheetId="4" r:id="rId5"/>
    <sheet name="sales" sheetId="7" r:id="rId6"/>
    <sheet name="validation" sheetId="8" r:id="rId7"/>
  </sheets>
  <definedNames>
    <definedName name="colors">validation!$S$5:$S$8</definedName>
    <definedName name="grade_key">grades!$F$3:$G$7</definedName>
    <definedName name="items">validation!$P$5:$P$7</definedName>
    <definedName name="items_table">validation!$P$5:$Q$7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7" i="8" l="1"/>
  <c r="F7" i="8"/>
  <c r="C15" i="10"/>
  <c r="D15" i="10"/>
  <c r="C9" i="10"/>
  <c r="D9" i="10"/>
  <c r="D22" i="7"/>
  <c r="E22" i="7"/>
  <c r="F22" i="7"/>
  <c r="G22" i="7"/>
  <c r="H22" i="7"/>
  <c r="C22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5" i="7"/>
  <c r="D22" i="10"/>
  <c r="C22" i="10"/>
  <c r="D21" i="10"/>
  <c r="C21" i="10"/>
  <c r="D20" i="10"/>
  <c r="C20" i="10"/>
  <c r="D19" i="10"/>
  <c r="C19" i="10"/>
  <c r="D18" i="10"/>
  <c r="C18" i="10"/>
  <c r="D17" i="10"/>
  <c r="C17" i="10"/>
  <c r="D16" i="10"/>
  <c r="C16" i="10"/>
  <c r="D14" i="10"/>
  <c r="C14" i="10"/>
  <c r="D13" i="10"/>
  <c r="C13" i="10"/>
  <c r="D12" i="10"/>
  <c r="C12" i="10"/>
  <c r="D11" i="10"/>
  <c r="C11" i="10"/>
  <c r="D10" i="10"/>
  <c r="C10" i="10"/>
  <c r="D8" i="10"/>
  <c r="C8" i="10"/>
  <c r="D7" i="10"/>
  <c r="C7" i="10"/>
  <c r="D6" i="10"/>
  <c r="C6" i="10"/>
  <c r="D5" i="10"/>
  <c r="C5" i="10"/>
  <c r="D4" i="10"/>
  <c r="C4" i="10"/>
  <c r="D3" i="10"/>
  <c r="C3" i="10"/>
  <c r="G2" i="10"/>
  <c r="B17" i="9"/>
  <c r="B16" i="9"/>
  <c r="H16" i="9"/>
  <c r="H17" i="9"/>
  <c r="H18" i="9"/>
  <c r="H19" i="9"/>
  <c r="H20" i="9"/>
  <c r="G16" i="9"/>
  <c r="G17" i="9"/>
  <c r="G18" i="9"/>
  <c r="G19" i="9"/>
  <c r="G20" i="9"/>
  <c r="F16" i="9"/>
  <c r="F17" i="9"/>
  <c r="F18" i="9"/>
  <c r="F19" i="9"/>
  <c r="F20" i="9"/>
  <c r="E16" i="9"/>
  <c r="E17" i="9"/>
  <c r="E18" i="9"/>
  <c r="E19" i="9"/>
  <c r="E20" i="9"/>
  <c r="D16" i="9"/>
  <c r="D17" i="9"/>
  <c r="D18" i="9"/>
  <c r="D19" i="9"/>
  <c r="D20" i="9"/>
  <c r="C16" i="9"/>
  <c r="C17" i="9"/>
  <c r="C18" i="9"/>
  <c r="C19" i="9"/>
  <c r="C20" i="9"/>
  <c r="C10" i="9"/>
  <c r="C11" i="9"/>
  <c r="C13" i="9"/>
  <c r="C12" i="9"/>
  <c r="E5" i="8"/>
  <c r="F5" i="8"/>
  <c r="E6" i="8"/>
  <c r="F6" i="8"/>
  <c r="J3" i="2" a="1"/>
  <c r="J6" i="2"/>
  <c r="J5" i="2"/>
  <c r="J4" i="2"/>
  <c r="J3" i="2"/>
  <c r="J7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</calcChain>
</file>

<file path=xl/comments1.xml><?xml version="1.0" encoding="utf-8"?>
<comments xmlns="http://schemas.openxmlformats.org/spreadsheetml/2006/main">
  <authors>
    <author>exceljet</author>
  </authors>
  <commentList>
    <comment ref="C7" authorId="0">
      <text>
        <r>
          <rPr>
            <sz val="9"/>
            <color indexed="81"/>
            <rFont val="Tahoma"/>
            <family val="2"/>
          </rPr>
          <t>From Bob Jan 16</t>
        </r>
      </text>
    </comment>
    <comment ref="C8" authorId="0">
      <text>
        <r>
          <rPr>
            <sz val="9"/>
            <color indexed="81"/>
            <rFont val="Tahoma"/>
            <family val="2"/>
          </rPr>
          <t>From Sue, Jan 15</t>
        </r>
      </text>
    </comment>
  </commentList>
</comments>
</file>

<file path=xl/sharedStrings.xml><?xml version="1.0" encoding="utf-8"?>
<sst xmlns="http://schemas.openxmlformats.org/spreadsheetml/2006/main" count="159" uniqueCount="133">
  <si>
    <t>First name</t>
  </si>
  <si>
    <t>Last name</t>
  </si>
  <si>
    <t>BROWN, Traci</t>
  </si>
  <si>
    <t>HANNAN, Mary</t>
  </si>
  <si>
    <t>THOMAS, Linda</t>
  </si>
  <si>
    <t>JACKSON, Chad</t>
  </si>
  <si>
    <t>TAYLOR, Edward</t>
  </si>
  <si>
    <t>JACKSON, Debbie</t>
  </si>
  <si>
    <t>WILLIAMS, Robert</t>
  </si>
  <si>
    <t>HELMS, Rita</t>
  </si>
  <si>
    <t>HALL, Richard</t>
  </si>
  <si>
    <t>KROEGER, Mark</t>
  </si>
  <si>
    <t>PERRY, Carolyn</t>
  </si>
  <si>
    <t>RILEY, Glenn</t>
  </si>
  <si>
    <t>SCHMIDT, Rena</t>
  </si>
  <si>
    <t>WOLFE, Matt</t>
  </si>
  <si>
    <t>REYNA, Jose</t>
  </si>
  <si>
    <t>BRANDT, Neil</t>
  </si>
  <si>
    <t>KUHL, Damian</t>
  </si>
  <si>
    <t>ARNOLD, James</t>
  </si>
  <si>
    <t>Name</t>
  </si>
  <si>
    <t>Full name</t>
  </si>
  <si>
    <t>Total names</t>
  </si>
  <si>
    <t>Score</t>
  </si>
  <si>
    <t>Grade</t>
  </si>
  <si>
    <t>Frequency</t>
  </si>
  <si>
    <t>Anderson</t>
  </si>
  <si>
    <t>F</t>
  </si>
  <si>
    <t>Bautista</t>
  </si>
  <si>
    <t>D</t>
  </si>
  <si>
    <t>Block</t>
  </si>
  <si>
    <t>C</t>
  </si>
  <si>
    <t>Burrows</t>
  </si>
  <si>
    <t>B</t>
  </si>
  <si>
    <t>Chandler</t>
  </si>
  <si>
    <t>A</t>
  </si>
  <si>
    <t>Colby</t>
  </si>
  <si>
    <t>Crosby</t>
  </si>
  <si>
    <t>Dove</t>
  </si>
  <si>
    <t>Frantz</t>
  </si>
  <si>
    <t>Gonzalez</t>
  </si>
  <si>
    <t>Humphy</t>
  </si>
  <si>
    <t>Kale</t>
  </si>
  <si>
    <t>Ledesma</t>
  </si>
  <si>
    <t>Little</t>
  </si>
  <si>
    <t>Long</t>
  </si>
  <si>
    <t>Loon</t>
  </si>
  <si>
    <t>Luckward</t>
  </si>
  <si>
    <t>Lunsford</t>
  </si>
  <si>
    <t>McCord</t>
  </si>
  <si>
    <t>Medina</t>
  </si>
  <si>
    <t>Merchant</t>
  </si>
  <si>
    <t>Murray</t>
  </si>
  <si>
    <t>Pick</t>
  </si>
  <si>
    <t>Rangel</t>
  </si>
  <si>
    <t>Self</t>
  </si>
  <si>
    <t>Sherrod</t>
  </si>
  <si>
    <t>Small</t>
  </si>
  <si>
    <t>Stallings</t>
  </si>
  <si>
    <t>Stamper</t>
  </si>
  <si>
    <t>Villalobos</t>
  </si>
  <si>
    <t>Watts</t>
  </si>
  <si>
    <t>Winkler</t>
  </si>
  <si>
    <t>Zeigler</t>
  </si>
  <si>
    <t>Range</t>
  </si>
  <si>
    <t>0-60</t>
  </si>
  <si>
    <t>61-70</t>
  </si>
  <si>
    <t>71-80</t>
  </si>
  <si>
    <t>81-90</t>
  </si>
  <si>
    <t>91-100</t>
  </si>
  <si>
    <t>Invoiced</t>
  </si>
  <si>
    <t>Paid</t>
  </si>
  <si>
    <t>Client</t>
  </si>
  <si>
    <t>Silverboot</t>
  </si>
  <si>
    <t>Perfectly K</t>
  </si>
  <si>
    <t>Maven enterprises</t>
  </si>
  <si>
    <t>Starlink</t>
  </si>
  <si>
    <t>Deep Thought</t>
  </si>
  <si>
    <t>Superficial Chic</t>
  </si>
  <si>
    <t>Bluestar, Inc.</t>
  </si>
  <si>
    <t>Acme Brothers</t>
  </si>
  <si>
    <t>Saline Medical</t>
  </si>
  <si>
    <t>Baseline</t>
  </si>
  <si>
    <t>Monday</t>
  </si>
  <si>
    <t>Tuesday</t>
  </si>
  <si>
    <t>Wednesday</t>
  </si>
  <si>
    <t>Thursday</t>
  </si>
  <si>
    <t>Friday</t>
  </si>
  <si>
    <t>Time:</t>
  </si>
  <si>
    <t>Invoicing</t>
  </si>
  <si>
    <t>Temperature readings</t>
  </si>
  <si>
    <t>Product</t>
  </si>
  <si>
    <t>Qty</t>
  </si>
  <si>
    <t>Jan</t>
  </si>
  <si>
    <t>Feb</t>
  </si>
  <si>
    <t>Mar</t>
  </si>
  <si>
    <t>Apr</t>
  </si>
  <si>
    <t>May</t>
  </si>
  <si>
    <t>Jun</t>
  </si>
  <si>
    <t>Grand Total</t>
  </si>
  <si>
    <t>Alper</t>
  </si>
  <si>
    <t>Humphries</t>
  </si>
  <si>
    <t>Kyle</t>
  </si>
  <si>
    <t>Pickering</t>
  </si>
  <si>
    <t>Item</t>
  </si>
  <si>
    <t>T-shirt</t>
  </si>
  <si>
    <t>Hat</t>
  </si>
  <si>
    <t>Hoodie</t>
  </si>
  <si>
    <t>Colors</t>
  </si>
  <si>
    <t>Red</t>
  </si>
  <si>
    <t>Green</t>
  </si>
  <si>
    <t>Blue</t>
  </si>
  <si>
    <t>Black</t>
  </si>
  <si>
    <t>Total</t>
  </si>
  <si>
    <t>Color</t>
  </si>
  <si>
    <t>Unit Price</t>
  </si>
  <si>
    <t>Price</t>
  </si>
  <si>
    <t>Breakeven Analysis</t>
  </si>
  <si>
    <t>Company</t>
  </si>
  <si>
    <t>MicroDrive</t>
  </si>
  <si>
    <t>Hard drive</t>
  </si>
  <si>
    <t>Selling price</t>
  </si>
  <si>
    <t>Variable cost per unit</t>
  </si>
  <si>
    <t>Fixed costs</t>
  </si>
  <si>
    <t>Unit contribution margin</t>
  </si>
  <si>
    <t>Contribution margin ratio</t>
  </si>
  <si>
    <t>Breakeven point in units</t>
  </si>
  <si>
    <t>Breakeven point in revenue</t>
  </si>
  <si>
    <t>Sales volume</t>
  </si>
  <si>
    <t>Contribution margin</t>
  </si>
  <si>
    <t>Operating income</t>
  </si>
  <si>
    <t>Sales by month</t>
  </si>
  <si>
    <t>Order 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</si>
</sst>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.00;[Red]\-&quot;$&quot;#,##0.00"/>
    <numFmt numFmtId="165" formatCode="&quot;$&quot;#,##0;[Red]&quot;$&quot;#,##0"/>
    <numFmt numFmtId="166" formatCode="_(&quot;$&quot;* #,##0_);_(&quot;$&quot;* \(#,##0\);_(&quot;$&quot;* &quot;-&quot;??_);_(@_)"/>
    <numFmt numFmtId="167" formatCode="0.0000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40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" fillId="0" borderId="0"/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7" fillId="2" borderId="1" xfId="0" applyFont="1" applyFill="1" applyBorder="1"/>
    <xf numFmtId="0" fontId="6" fillId="0" borderId="1" xfId="0" applyFont="1" applyBorder="1"/>
    <xf numFmtId="0" fontId="0" fillId="0" borderId="1" xfId="0" applyBorder="1"/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indent="1"/>
    </xf>
    <xf numFmtId="165" fontId="0" fillId="0" borderId="1" xfId="0" applyNumberFormat="1" applyBorder="1"/>
    <xf numFmtId="0" fontId="0" fillId="3" borderId="1" xfId="0" applyFill="1" applyBorder="1"/>
    <xf numFmtId="0" fontId="0" fillId="2" borderId="1" xfId="0" applyFill="1" applyBorder="1"/>
    <xf numFmtId="0" fontId="0" fillId="0" borderId="1" xfId="0" applyFill="1" applyBorder="1"/>
    <xf numFmtId="0" fontId="8" fillId="5" borderId="1" xfId="0" applyFont="1" applyFill="1" applyBorder="1"/>
    <xf numFmtId="18" fontId="8" fillId="5" borderId="1" xfId="0" applyNumberFormat="1" applyFont="1" applyFill="1" applyBorder="1"/>
    <xf numFmtId="164" fontId="0" fillId="0" borderId="1" xfId="0" applyNumberFormat="1" applyBorder="1"/>
    <xf numFmtId="0" fontId="3" fillId="0" borderId="0" xfId="0" applyFont="1" applyFill="1"/>
    <xf numFmtId="0" fontId="0" fillId="0" borderId="0" xfId="0" applyFill="1"/>
    <xf numFmtId="0" fontId="0" fillId="0" borderId="2" xfId="0" applyFill="1" applyBorder="1"/>
    <xf numFmtId="44" fontId="0" fillId="0" borderId="2" xfId="0" applyNumberFormat="1" applyFill="1" applyBorder="1" applyAlignment="1">
      <alignment horizontal="left"/>
    </xf>
    <xf numFmtId="166" fontId="0" fillId="0" borderId="2" xfId="139" applyNumberFormat="1" applyFont="1" applyFill="1" applyBorder="1"/>
    <xf numFmtId="44" fontId="0" fillId="0" borderId="2" xfId="139" applyFont="1" applyFill="1" applyBorder="1"/>
    <xf numFmtId="167" fontId="0" fillId="0" borderId="2" xfId="0" applyNumberFormat="1" applyFill="1" applyBorder="1"/>
    <xf numFmtId="3" fontId="0" fillId="0" borderId="2" xfId="139" applyNumberFormat="1" applyFont="1" applyFill="1" applyBorder="1"/>
    <xf numFmtId="0" fontId="0" fillId="0" borderId="2" xfId="0" applyFill="1" applyBorder="1" applyAlignment="1">
      <alignment horizontal="left" indent="1"/>
    </xf>
    <xf numFmtId="0" fontId="0" fillId="4" borderId="2" xfId="0" applyFill="1" applyBorder="1"/>
    <xf numFmtId="41" fontId="0" fillId="4" borderId="2" xfId="139" applyNumberFormat="1" applyFont="1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 indent="1"/>
    </xf>
    <xf numFmtId="0" fontId="0" fillId="0" borderId="3" xfId="0" applyBorder="1"/>
    <xf numFmtId="0" fontId="0" fillId="4" borderId="3" xfId="0" applyFill="1" applyBorder="1"/>
    <xf numFmtId="0" fontId="0" fillId="6" borderId="1" xfId="0" applyFill="1" applyBorder="1"/>
  </cellXfs>
  <cellStyles count="140">
    <cellStyle name="Currency 2" xfId="130"/>
    <cellStyle name="Currency 3" xfId="139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Normal" xfId="0" builtinId="0"/>
    <cellStyle name="Normal 2" xfId="129"/>
  </cellStyles>
  <dxfs count="7">
    <dxf>
      <numFmt numFmtId="164" formatCode="&quot;$&quot;#,##0.00;[Red]\-&quot;$&quot;#,##0.00"/>
      <border diagonalUp="0" diagonalDown="0" outline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</border>
    </dxf>
    <dxf>
      <numFmt numFmtId="164" formatCode="&quot;$&quot;#,##0.00;[Red]\-&quot;$&quot;#,##0.0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</dxf>
    <dxf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</dxf>
    <dxf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ill>
        <patternFill>
          <bgColor rgb="FFCCFFCC"/>
        </patternFill>
      </fill>
    </dxf>
  </dxfs>
  <tableStyles count="0" defaultTableStyle="TableStyleMedium9" defaultPivotStyle="PivotStyleMedium4"/>
  <colors>
    <mruColors>
      <color rgb="FFCCFFCC"/>
      <color rgb="FFFFFFCC"/>
      <color rgb="FFFFFFB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grades!$J$2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effectLst/>
          </c:spPr>
          <c:invertIfNegative val="0"/>
          <c:cat>
            <c:strRef>
              <c:f>grades!$K$3:$K$7</c:f>
              <c:strCache>
                <c:ptCount val="5"/>
                <c:pt idx="0">
                  <c:v>0-60</c:v>
                </c:pt>
                <c:pt idx="1">
                  <c:v>61-70</c:v>
                </c:pt>
                <c:pt idx="2">
                  <c:v>71-80</c:v>
                </c:pt>
                <c:pt idx="3">
                  <c:v>81-90</c:v>
                </c:pt>
                <c:pt idx="4">
                  <c:v>91-100</c:v>
                </c:pt>
              </c:strCache>
            </c:strRef>
          </c:cat>
          <c:val>
            <c:numRef>
              <c:f>grades!$J$3:$J$7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10</c:v>
                </c:pt>
                <c:pt idx="3">
                  <c:v>11</c:v>
                </c:pt>
                <c:pt idx="4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9462656"/>
        <c:axId val="89464192"/>
      </c:barChart>
      <c:catAx>
        <c:axId val="8946265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89464192"/>
        <c:crosses val="autoZero"/>
        <c:auto val="1"/>
        <c:lblAlgn val="ctr"/>
        <c:lblOffset val="100"/>
        <c:noMultiLvlLbl val="0"/>
      </c:catAx>
      <c:valAx>
        <c:axId val="89464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9462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123825</xdr:rowOff>
    </xdr:from>
    <xdr:to>
      <xdr:col>11</xdr:col>
      <xdr:colOff>0</xdr:colOff>
      <xdr:row>23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13</xdr:col>
      <xdr:colOff>590550</xdr:colOff>
      <xdr:row>4</xdr:row>
      <xdr:rowOff>9525</xdr:rowOff>
    </xdr:to>
    <xdr:sp macro="" textlink="">
      <xdr:nvSpPr>
        <xdr:cNvPr id="2" name="Rectangle 1"/>
        <xdr:cNvSpPr/>
      </xdr:nvSpPr>
      <xdr:spPr>
        <a:xfrm>
          <a:off x="8791575" y="200025"/>
          <a:ext cx="1428750" cy="609600"/>
        </a:xfrm>
        <a:prstGeom prst="rect">
          <a:avLst/>
        </a:prstGeom>
        <a:solidFill>
          <a:srgbClr val="FFFFCC"/>
        </a:solidFill>
        <a:ln w="6350">
          <a:solidFill>
            <a:schemeClr val="bg1">
              <a:lumMod val="65000"/>
            </a:schemeClr>
          </a:solidFill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lang="en-US" sz="1100">
              <a:solidFill>
                <a:schemeClr val="tx1">
                  <a:lumMod val="65000"/>
                  <a:lumOff val="35000"/>
                </a:schemeClr>
              </a:solidFill>
            </a:rPr>
            <a:t>General</a:t>
          </a:r>
          <a:r>
            <a:rPr lang="en-US" sz="1100" baseline="0">
              <a:solidFill>
                <a:schemeClr val="tx1">
                  <a:lumMod val="65000"/>
                  <a:lumOff val="35000"/>
                </a:schemeClr>
              </a:solidFill>
            </a:rPr>
            <a:t> Chemistry II</a:t>
          </a:r>
        </a:p>
        <a:p>
          <a:pPr algn="l"/>
          <a:r>
            <a:rPr lang="en-US" sz="1100" baseline="0">
              <a:solidFill>
                <a:schemeClr val="tx1">
                  <a:lumMod val="65000"/>
                  <a:lumOff val="35000"/>
                </a:schemeClr>
              </a:solidFill>
            </a:rPr>
            <a:t>Second Semester</a:t>
          </a:r>
          <a:endParaRPr lang="en-US" sz="11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2" name="Table2" displayName="Table2" ref="B4:F7" totalsRowShown="0" headerRowDxfId="5">
  <autoFilter ref="B4:F7"/>
  <tableColumns count="5">
    <tableColumn id="1" name="Item" dataDxfId="4"/>
    <tableColumn id="2" name="Color" dataDxfId="3"/>
    <tableColumn id="3" name="Qty" dataDxfId="2"/>
    <tableColumn id="4" name="Unit Price" dataDxfId="1">
      <calculatedColumnFormula>VLOOKUP(B5,items_table,2,0)</calculatedColumnFormula>
    </tableColumn>
    <tableColumn id="5" name="Total" dataDxfId="0">
      <calculatedColumnFormula>D5*E5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I20"/>
  <sheetViews>
    <sheetView showGridLines="0" tabSelected="1" workbookViewId="0">
      <selection activeCell="C4" sqref="C4"/>
    </sheetView>
  </sheetViews>
  <sheetFormatPr defaultColWidth="10.875" defaultRowHeight="15.75" x14ac:dyDescent="0.25"/>
  <cols>
    <col min="1" max="1" width="4.5" style="15" customWidth="1"/>
    <col min="2" max="2" width="23.875" style="15" customWidth="1"/>
    <col min="3" max="3" width="13.125" style="15" customWidth="1"/>
    <col min="4" max="16384" width="10.875" style="15"/>
  </cols>
  <sheetData>
    <row r="2" spans="2:9" x14ac:dyDescent="0.25">
      <c r="B2" s="14" t="s">
        <v>117</v>
      </c>
    </row>
    <row r="3" spans="2:9" x14ac:dyDescent="0.25">
      <c r="D3"/>
      <c r="E3"/>
      <c r="F3"/>
      <c r="G3"/>
      <c r="H3"/>
      <c r="I3"/>
    </row>
    <row r="4" spans="2:9" x14ac:dyDescent="0.25">
      <c r="B4" s="23" t="s">
        <v>118</v>
      </c>
      <c r="C4" s="16" t="s">
        <v>119</v>
      </c>
      <c r="D4"/>
      <c r="E4"/>
      <c r="F4"/>
      <c r="G4"/>
      <c r="H4"/>
      <c r="I4"/>
    </row>
    <row r="5" spans="2:9" x14ac:dyDescent="0.25">
      <c r="B5" s="23" t="s">
        <v>91</v>
      </c>
      <c r="C5" s="16" t="s">
        <v>120</v>
      </c>
      <c r="D5"/>
      <c r="E5"/>
      <c r="F5"/>
      <c r="G5"/>
      <c r="H5"/>
      <c r="I5"/>
    </row>
    <row r="6" spans="2:9" x14ac:dyDescent="0.25">
      <c r="B6" s="23" t="s">
        <v>121</v>
      </c>
      <c r="C6" s="17">
        <v>120</v>
      </c>
      <c r="D6"/>
      <c r="E6"/>
      <c r="F6"/>
      <c r="G6"/>
      <c r="H6"/>
      <c r="I6"/>
    </row>
    <row r="7" spans="2:9" x14ac:dyDescent="0.25">
      <c r="B7" s="23" t="s">
        <v>122</v>
      </c>
      <c r="C7" s="17">
        <v>80</v>
      </c>
      <c r="D7"/>
      <c r="E7"/>
      <c r="F7"/>
      <c r="G7"/>
      <c r="H7"/>
      <c r="I7"/>
    </row>
    <row r="8" spans="2:9" x14ac:dyDescent="0.25">
      <c r="B8" s="23" t="s">
        <v>123</v>
      </c>
      <c r="C8" s="18">
        <v>120000</v>
      </c>
      <c r="D8"/>
      <c r="E8"/>
      <c r="F8"/>
      <c r="G8"/>
      <c r="H8"/>
      <c r="I8"/>
    </row>
    <row r="9" spans="2:9" x14ac:dyDescent="0.25">
      <c r="D9"/>
      <c r="E9"/>
      <c r="F9"/>
      <c r="G9"/>
      <c r="H9"/>
      <c r="I9"/>
    </row>
    <row r="10" spans="2:9" x14ac:dyDescent="0.25">
      <c r="B10" s="23" t="s">
        <v>124</v>
      </c>
      <c r="C10" s="19">
        <f>C6-C7</f>
        <v>40</v>
      </c>
      <c r="D10"/>
      <c r="E10"/>
      <c r="F10"/>
      <c r="G10"/>
      <c r="H10"/>
      <c r="I10"/>
    </row>
    <row r="11" spans="2:9" x14ac:dyDescent="0.25">
      <c r="B11" s="23" t="s">
        <v>125</v>
      </c>
      <c r="C11" s="20">
        <f>C10/C6</f>
        <v>0.33333333333333331</v>
      </c>
      <c r="D11"/>
      <c r="E11"/>
      <c r="F11"/>
      <c r="G11"/>
      <c r="H11"/>
      <c r="I11"/>
    </row>
    <row r="12" spans="2:9" x14ac:dyDescent="0.25">
      <c r="B12" s="23" t="s">
        <v>126</v>
      </c>
      <c r="C12" s="21">
        <f>C8/C10</f>
        <v>3000</v>
      </c>
      <c r="D12"/>
      <c r="E12"/>
      <c r="F12"/>
      <c r="G12"/>
      <c r="H12"/>
      <c r="I12"/>
    </row>
    <row r="13" spans="2:9" x14ac:dyDescent="0.25">
      <c r="B13" s="23" t="s">
        <v>127</v>
      </c>
      <c r="C13" s="18">
        <f>C8/C11</f>
        <v>360000</v>
      </c>
      <c r="D13"/>
      <c r="E13"/>
      <c r="F13"/>
      <c r="G13"/>
      <c r="H13"/>
      <c r="I13"/>
    </row>
    <row r="15" spans="2:9" x14ac:dyDescent="0.25">
      <c r="B15" s="23" t="s">
        <v>128</v>
      </c>
      <c r="C15" s="24">
        <v>1000</v>
      </c>
      <c r="D15" s="24">
        <v>2000</v>
      </c>
      <c r="E15" s="24">
        <v>3000</v>
      </c>
      <c r="F15" s="24">
        <v>4000</v>
      </c>
      <c r="G15" s="24">
        <v>5000</v>
      </c>
      <c r="H15" s="24">
        <v>6000</v>
      </c>
    </row>
    <row r="16" spans="2:9" x14ac:dyDescent="0.25">
      <c r="B16" s="16" t="str">
        <f>"Revenues @ "&amp;TEXT(C6,"$#,##0")</f>
        <v>Revenues @ $120</v>
      </c>
      <c r="C16" s="18">
        <f>$C$6*C15</f>
        <v>120000</v>
      </c>
      <c r="D16" s="18">
        <f>$C$6*D15</f>
        <v>240000</v>
      </c>
      <c r="E16" s="18">
        <f t="shared" ref="E16:H16" si="0">$C$6*E15</f>
        <v>360000</v>
      </c>
      <c r="F16" s="18">
        <f t="shared" si="0"/>
        <v>480000</v>
      </c>
      <c r="G16" s="18">
        <f t="shared" si="0"/>
        <v>600000</v>
      </c>
      <c r="H16" s="18">
        <f t="shared" si="0"/>
        <v>720000</v>
      </c>
    </row>
    <row r="17" spans="2:8" x14ac:dyDescent="0.25">
      <c r="B17" s="16" t="str">
        <f>"Variable costs @ "&amp;TEXT(C7,"$#,##0")</f>
        <v>Variable costs @ $80</v>
      </c>
      <c r="C17" s="18">
        <f>$C$7*C15</f>
        <v>80000</v>
      </c>
      <c r="D17" s="18">
        <f>$C$7*D15</f>
        <v>160000</v>
      </c>
      <c r="E17" s="18">
        <f t="shared" ref="E17:H17" si="1">$C$7*E15</f>
        <v>240000</v>
      </c>
      <c r="F17" s="18">
        <f t="shared" si="1"/>
        <v>320000</v>
      </c>
      <c r="G17" s="18">
        <f t="shared" si="1"/>
        <v>400000</v>
      </c>
      <c r="H17" s="18">
        <f t="shared" si="1"/>
        <v>480000</v>
      </c>
    </row>
    <row r="18" spans="2:8" x14ac:dyDescent="0.25">
      <c r="B18" s="22" t="s">
        <v>129</v>
      </c>
      <c r="C18" s="18">
        <f>C16-C17</f>
        <v>40000</v>
      </c>
      <c r="D18" s="18">
        <f>D16-D17</f>
        <v>80000</v>
      </c>
      <c r="E18" s="18">
        <f t="shared" ref="E18:H18" si="2">E16-E17</f>
        <v>120000</v>
      </c>
      <c r="F18" s="18">
        <f t="shared" si="2"/>
        <v>160000</v>
      </c>
      <c r="G18" s="18">
        <f t="shared" si="2"/>
        <v>200000</v>
      </c>
      <c r="H18" s="18">
        <f t="shared" si="2"/>
        <v>240000</v>
      </c>
    </row>
    <row r="19" spans="2:8" x14ac:dyDescent="0.25">
      <c r="B19" s="16" t="s">
        <v>123</v>
      </c>
      <c r="C19" s="18">
        <f>$C$8</f>
        <v>120000</v>
      </c>
      <c r="D19" s="18">
        <f>$C$8</f>
        <v>120000</v>
      </c>
      <c r="E19" s="18">
        <f t="shared" ref="E19:H19" si="3">$C$8</f>
        <v>120000</v>
      </c>
      <c r="F19" s="18">
        <f t="shared" si="3"/>
        <v>120000</v>
      </c>
      <c r="G19" s="18">
        <f t="shared" si="3"/>
        <v>120000</v>
      </c>
      <c r="H19" s="18">
        <f t="shared" si="3"/>
        <v>120000</v>
      </c>
    </row>
    <row r="20" spans="2:8" x14ac:dyDescent="0.25">
      <c r="B20" s="22" t="s">
        <v>130</v>
      </c>
      <c r="C20" s="18">
        <f>C18-C19</f>
        <v>-80000</v>
      </c>
      <c r="D20" s="18">
        <f>D18-D19</f>
        <v>-40000</v>
      </c>
      <c r="E20" s="18">
        <f t="shared" ref="E20:H20" si="4">E18-E19</f>
        <v>0</v>
      </c>
      <c r="F20" s="18">
        <f t="shared" si="4"/>
        <v>40000</v>
      </c>
      <c r="G20" s="18">
        <f t="shared" si="4"/>
        <v>80000</v>
      </c>
      <c r="H20" s="18">
        <f t="shared" si="4"/>
        <v>120000</v>
      </c>
    </row>
  </sheetData>
  <pageMargins left="0.75" right="0.75" top="1" bottom="1" header="0.5" footer="0.5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2"/>
  <sheetViews>
    <sheetView showGridLines="0" workbookViewId="0">
      <selection activeCell="B3" sqref="B3"/>
    </sheetView>
  </sheetViews>
  <sheetFormatPr defaultColWidth="11" defaultRowHeight="15.75" x14ac:dyDescent="0.25"/>
  <cols>
    <col min="1" max="1" width="5.375" customWidth="1"/>
    <col min="2" max="4" width="20.875" customWidth="1"/>
  </cols>
  <sheetData>
    <row r="2" spans="2:7" x14ac:dyDescent="0.25">
      <c r="B2" s="1" t="s">
        <v>21</v>
      </c>
      <c r="C2" s="1" t="s">
        <v>0</v>
      </c>
      <c r="D2" s="1" t="s">
        <v>1</v>
      </c>
      <c r="F2" s="1" t="s">
        <v>22</v>
      </c>
      <c r="G2" s="2">
        <f>COUNTA(B3:B22)</f>
        <v>18</v>
      </c>
    </row>
    <row r="3" spans="2:7" x14ac:dyDescent="0.25">
      <c r="B3" s="2" t="s">
        <v>2</v>
      </c>
      <c r="C3" s="2" t="str">
        <f t="shared" ref="C3:C22" si="0">RIGHT(B3,LEN(B3)-FIND(", ",B3)-1)</f>
        <v>Traci</v>
      </c>
      <c r="D3" s="2" t="str">
        <f t="shared" ref="D3:D22" si="1">PROPER(LEFT(B3,FIND(",",B3)-1))</f>
        <v>Brown</v>
      </c>
    </row>
    <row r="4" spans="2:7" x14ac:dyDescent="0.25">
      <c r="B4" s="2" t="s">
        <v>3</v>
      </c>
      <c r="C4" s="2" t="str">
        <f t="shared" si="0"/>
        <v>Mary</v>
      </c>
      <c r="D4" s="2" t="str">
        <f t="shared" si="1"/>
        <v>Hannan</v>
      </c>
    </row>
    <row r="5" spans="2:7" x14ac:dyDescent="0.25">
      <c r="B5" s="2" t="s">
        <v>4</v>
      </c>
      <c r="C5" s="2" t="str">
        <f t="shared" si="0"/>
        <v>Linda</v>
      </c>
      <c r="D5" s="2" t="str">
        <f t="shared" si="1"/>
        <v>Thomas</v>
      </c>
    </row>
    <row r="6" spans="2:7" x14ac:dyDescent="0.25">
      <c r="B6" s="2" t="s">
        <v>5</v>
      </c>
      <c r="C6" s="2" t="str">
        <f t="shared" si="0"/>
        <v>Chad</v>
      </c>
      <c r="D6" s="2" t="str">
        <f t="shared" si="1"/>
        <v>Jackson</v>
      </c>
    </row>
    <row r="7" spans="2:7" x14ac:dyDescent="0.25">
      <c r="B7" s="2" t="s">
        <v>6</v>
      </c>
      <c r="C7" s="2" t="str">
        <f t="shared" si="0"/>
        <v>Edward</v>
      </c>
      <c r="D7" s="2" t="str">
        <f t="shared" si="1"/>
        <v>Taylor</v>
      </c>
    </row>
    <row r="8" spans="2:7" x14ac:dyDescent="0.25">
      <c r="B8" s="2" t="s">
        <v>7</v>
      </c>
      <c r="C8" s="2" t="str">
        <f t="shared" si="0"/>
        <v>Debbie</v>
      </c>
      <c r="D8" s="2" t="str">
        <f t="shared" si="1"/>
        <v>Jackson</v>
      </c>
    </row>
    <row r="9" spans="2:7" x14ac:dyDescent="0.25">
      <c r="B9" s="2"/>
      <c r="C9" s="2" t="e">
        <f t="shared" si="0"/>
        <v>#VALUE!</v>
      </c>
      <c r="D9" s="2" t="e">
        <f t="shared" si="1"/>
        <v>#VALUE!</v>
      </c>
    </row>
    <row r="10" spans="2:7" x14ac:dyDescent="0.25">
      <c r="B10" s="2" t="s">
        <v>8</v>
      </c>
      <c r="C10" s="2" t="str">
        <f t="shared" si="0"/>
        <v>Robert</v>
      </c>
      <c r="D10" s="2" t="str">
        <f t="shared" si="1"/>
        <v>Williams</v>
      </c>
    </row>
    <row r="11" spans="2:7" x14ac:dyDescent="0.25">
      <c r="B11" s="2" t="s">
        <v>9</v>
      </c>
      <c r="C11" s="2" t="str">
        <f t="shared" si="0"/>
        <v>Rita</v>
      </c>
      <c r="D11" s="2" t="str">
        <f t="shared" si="1"/>
        <v>Helms</v>
      </c>
    </row>
    <row r="12" spans="2:7" x14ac:dyDescent="0.25">
      <c r="B12" s="2" t="s">
        <v>10</v>
      </c>
      <c r="C12" s="2" t="str">
        <f t="shared" si="0"/>
        <v>Richard</v>
      </c>
      <c r="D12" s="2" t="str">
        <f t="shared" si="1"/>
        <v>Hall</v>
      </c>
    </row>
    <row r="13" spans="2:7" x14ac:dyDescent="0.25">
      <c r="B13" s="2" t="s">
        <v>11</v>
      </c>
      <c r="C13" s="2" t="str">
        <f t="shared" si="0"/>
        <v>Mark</v>
      </c>
      <c r="D13" s="2" t="str">
        <f t="shared" si="1"/>
        <v>Kroeger</v>
      </c>
    </row>
    <row r="14" spans="2:7" x14ac:dyDescent="0.25">
      <c r="B14" s="2" t="s">
        <v>12</v>
      </c>
      <c r="C14" s="2" t="str">
        <f t="shared" si="0"/>
        <v>Carolyn</v>
      </c>
      <c r="D14" s="2" t="str">
        <f t="shared" si="1"/>
        <v>Perry</v>
      </c>
    </row>
    <row r="15" spans="2:7" x14ac:dyDescent="0.25">
      <c r="B15" s="2"/>
      <c r="C15" s="2" t="e">
        <f t="shared" si="0"/>
        <v>#VALUE!</v>
      </c>
      <c r="D15" s="2" t="e">
        <f t="shared" si="1"/>
        <v>#VALUE!</v>
      </c>
    </row>
    <row r="16" spans="2:7" x14ac:dyDescent="0.25">
      <c r="B16" s="2" t="s">
        <v>13</v>
      </c>
      <c r="C16" s="2" t="str">
        <f t="shared" si="0"/>
        <v>Glenn</v>
      </c>
      <c r="D16" s="2" t="str">
        <f t="shared" si="1"/>
        <v>Riley</v>
      </c>
    </row>
    <row r="17" spans="2:4" x14ac:dyDescent="0.25">
      <c r="B17" s="2" t="s">
        <v>14</v>
      </c>
      <c r="C17" s="2" t="str">
        <f t="shared" si="0"/>
        <v>Rena</v>
      </c>
      <c r="D17" s="2" t="str">
        <f t="shared" si="1"/>
        <v>Schmidt</v>
      </c>
    </row>
    <row r="18" spans="2:4" x14ac:dyDescent="0.25">
      <c r="B18" s="2" t="s">
        <v>15</v>
      </c>
      <c r="C18" s="2" t="str">
        <f t="shared" si="0"/>
        <v>Matt</v>
      </c>
      <c r="D18" s="2" t="str">
        <f t="shared" si="1"/>
        <v>Wolfe</v>
      </c>
    </row>
    <row r="19" spans="2:4" x14ac:dyDescent="0.25">
      <c r="B19" s="2" t="s">
        <v>16</v>
      </c>
      <c r="C19" s="2" t="str">
        <f t="shared" si="0"/>
        <v>Jose</v>
      </c>
      <c r="D19" s="2" t="str">
        <f t="shared" si="1"/>
        <v>Reyna</v>
      </c>
    </row>
    <row r="20" spans="2:4" x14ac:dyDescent="0.25">
      <c r="B20" s="2" t="s">
        <v>17</v>
      </c>
      <c r="C20" s="2" t="str">
        <f t="shared" si="0"/>
        <v>Neil</v>
      </c>
      <c r="D20" s="2" t="str">
        <f t="shared" si="1"/>
        <v>Brandt</v>
      </c>
    </row>
    <row r="21" spans="2:4" x14ac:dyDescent="0.25">
      <c r="B21" s="2" t="s">
        <v>18</v>
      </c>
      <c r="C21" s="2" t="str">
        <f t="shared" si="0"/>
        <v>Damian</v>
      </c>
      <c r="D21" s="2" t="str">
        <f t="shared" si="1"/>
        <v>Kuhl</v>
      </c>
    </row>
    <row r="22" spans="2:4" x14ac:dyDescent="0.25">
      <c r="B22" s="2" t="s">
        <v>19</v>
      </c>
      <c r="C22" s="2" t="str">
        <f t="shared" si="0"/>
        <v>James</v>
      </c>
      <c r="D22" s="2" t="str">
        <f t="shared" si="1"/>
        <v>Arnold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5"/>
  <sheetViews>
    <sheetView showGridLines="0" workbookViewId="0">
      <selection activeCell="M7" sqref="M7"/>
    </sheetView>
  </sheetViews>
  <sheetFormatPr defaultColWidth="11" defaultRowHeight="15.75" x14ac:dyDescent="0.25"/>
  <cols>
    <col min="1" max="1" width="3.5" customWidth="1"/>
    <col min="2" max="2" width="11" customWidth="1"/>
    <col min="3" max="4" width="10.625" customWidth="1"/>
    <col min="5" max="5" width="6.5" customWidth="1"/>
    <col min="6" max="7" width="11" customWidth="1"/>
    <col min="8" max="8" width="7.125" customWidth="1"/>
    <col min="12" max="12" width="7.375" customWidth="1"/>
  </cols>
  <sheetData>
    <row r="2" spans="2:11" x14ac:dyDescent="0.25">
      <c r="B2" s="9" t="s">
        <v>20</v>
      </c>
      <c r="C2" s="25" t="s">
        <v>23</v>
      </c>
      <c r="D2" s="25" t="s">
        <v>24</v>
      </c>
      <c r="F2" s="25" t="s">
        <v>23</v>
      </c>
      <c r="G2" s="25" t="s">
        <v>24</v>
      </c>
      <c r="I2" s="25" t="s">
        <v>23</v>
      </c>
      <c r="J2" s="25" t="s">
        <v>25</v>
      </c>
      <c r="K2" s="26" t="s">
        <v>64</v>
      </c>
    </row>
    <row r="3" spans="2:11" x14ac:dyDescent="0.25">
      <c r="B3" s="3" t="s">
        <v>26</v>
      </c>
      <c r="C3" s="4">
        <v>92</v>
      </c>
      <c r="D3" s="5" t="str">
        <f t="shared" ref="D3" si="0">VLOOKUP(C3,grade_key,2,TRUE)</f>
        <v>B</v>
      </c>
      <c r="F3" s="5">
        <v>0</v>
      </c>
      <c r="G3" s="5" t="s">
        <v>27</v>
      </c>
      <c r="I3" s="5">
        <v>60</v>
      </c>
      <c r="J3" s="5">
        <f t="array" ref="J3:J7">FREQUENCY(C3:C35,I3:I7)</f>
        <v>0</v>
      </c>
      <c r="K3" s="6" t="s">
        <v>65</v>
      </c>
    </row>
    <row r="4" spans="2:11" x14ac:dyDescent="0.25">
      <c r="B4" s="3" t="s">
        <v>28</v>
      </c>
      <c r="C4" s="4">
        <v>85.333333333333329</v>
      </c>
      <c r="D4" s="5" t="str">
        <f t="shared" ref="D4:D35" si="1">VLOOKUP(C4,grade_key,2,TRUE)</f>
        <v>B</v>
      </c>
      <c r="F4" s="5">
        <v>64</v>
      </c>
      <c r="G4" s="5" t="s">
        <v>29</v>
      </c>
      <c r="I4" s="5">
        <v>70</v>
      </c>
      <c r="J4" s="5">
        <v>3</v>
      </c>
      <c r="K4" s="6" t="s">
        <v>66</v>
      </c>
    </row>
    <row r="5" spans="2:11" x14ac:dyDescent="0.25">
      <c r="B5" s="3" t="s">
        <v>30</v>
      </c>
      <c r="C5" s="4">
        <v>92.333333333333329</v>
      </c>
      <c r="D5" s="5" t="str">
        <f t="shared" si="1"/>
        <v>B</v>
      </c>
      <c r="F5" s="5">
        <v>73</v>
      </c>
      <c r="G5" s="5" t="s">
        <v>31</v>
      </c>
      <c r="I5" s="5">
        <v>80</v>
      </c>
      <c r="J5" s="5">
        <v>10</v>
      </c>
      <c r="K5" s="6" t="s">
        <v>67</v>
      </c>
    </row>
    <row r="6" spans="2:11" x14ac:dyDescent="0.25">
      <c r="B6" s="3" t="s">
        <v>32</v>
      </c>
      <c r="C6" s="4">
        <v>79.333333333333329</v>
      </c>
      <c r="D6" s="5" t="str">
        <f t="shared" si="1"/>
        <v>C</v>
      </c>
      <c r="F6" s="5">
        <v>85</v>
      </c>
      <c r="G6" s="5" t="s">
        <v>33</v>
      </c>
      <c r="I6" s="5">
        <v>90</v>
      </c>
      <c r="J6" s="5">
        <v>11</v>
      </c>
      <c r="K6" s="6" t="s">
        <v>68</v>
      </c>
    </row>
    <row r="7" spans="2:11" x14ac:dyDescent="0.25">
      <c r="B7" s="3" t="s">
        <v>34</v>
      </c>
      <c r="C7" s="4">
        <v>82.333333333333329</v>
      </c>
      <c r="D7" s="5" t="str">
        <f t="shared" si="1"/>
        <v>C</v>
      </c>
      <c r="F7" s="5">
        <v>93</v>
      </c>
      <c r="G7" s="5" t="s">
        <v>35</v>
      </c>
      <c r="I7" s="5">
        <v>100</v>
      </c>
      <c r="J7" s="5">
        <v>9</v>
      </c>
      <c r="K7" s="6" t="s">
        <v>69</v>
      </c>
    </row>
    <row r="8" spans="2:11" x14ac:dyDescent="0.25">
      <c r="B8" s="3" t="s">
        <v>36</v>
      </c>
      <c r="C8" s="4">
        <v>87</v>
      </c>
      <c r="D8" s="5" t="str">
        <f t="shared" si="1"/>
        <v>B</v>
      </c>
    </row>
    <row r="9" spans="2:11" x14ac:dyDescent="0.25">
      <c r="B9" s="3" t="s">
        <v>37</v>
      </c>
      <c r="C9" s="4">
        <v>90.333333333333329</v>
      </c>
      <c r="D9" s="5" t="str">
        <f t="shared" si="1"/>
        <v>B</v>
      </c>
    </row>
    <row r="10" spans="2:11" x14ac:dyDescent="0.25">
      <c r="B10" s="3" t="s">
        <v>38</v>
      </c>
      <c r="C10" s="4">
        <v>79.666666666666671</v>
      </c>
      <c r="D10" s="5" t="str">
        <f t="shared" si="1"/>
        <v>C</v>
      </c>
    </row>
    <row r="11" spans="2:11" x14ac:dyDescent="0.25">
      <c r="B11" s="3" t="s">
        <v>39</v>
      </c>
      <c r="C11" s="4">
        <v>96</v>
      </c>
      <c r="D11" s="5" t="str">
        <f t="shared" si="1"/>
        <v>A</v>
      </c>
    </row>
    <row r="12" spans="2:11" x14ac:dyDescent="0.25">
      <c r="B12" s="3" t="s">
        <v>40</v>
      </c>
      <c r="C12" s="4">
        <v>93</v>
      </c>
      <c r="D12" s="5" t="str">
        <f t="shared" si="1"/>
        <v>A</v>
      </c>
    </row>
    <row r="13" spans="2:11" x14ac:dyDescent="0.25">
      <c r="B13" s="3" t="s">
        <v>41</v>
      </c>
      <c r="C13" s="4">
        <v>75</v>
      </c>
      <c r="D13" s="5" t="str">
        <f t="shared" si="1"/>
        <v>C</v>
      </c>
    </row>
    <row r="14" spans="2:11" x14ac:dyDescent="0.25">
      <c r="B14" s="3" t="s">
        <v>42</v>
      </c>
      <c r="C14" s="4">
        <v>69</v>
      </c>
      <c r="D14" s="5" t="str">
        <f t="shared" si="1"/>
        <v>D</v>
      </c>
    </row>
    <row r="15" spans="2:11" x14ac:dyDescent="0.25">
      <c r="B15" s="3" t="s">
        <v>43</v>
      </c>
      <c r="C15" s="4">
        <v>93</v>
      </c>
      <c r="D15" s="5" t="str">
        <f t="shared" si="1"/>
        <v>A</v>
      </c>
    </row>
    <row r="16" spans="2:11" x14ac:dyDescent="0.25">
      <c r="B16" s="3" t="s">
        <v>44</v>
      </c>
      <c r="C16" s="4">
        <v>76</v>
      </c>
      <c r="D16" s="5" t="str">
        <f t="shared" si="1"/>
        <v>C</v>
      </c>
    </row>
    <row r="17" spans="2:4" x14ac:dyDescent="0.25">
      <c r="B17" s="3" t="s">
        <v>45</v>
      </c>
      <c r="C17" s="4">
        <v>87.666666666666671</v>
      </c>
      <c r="D17" s="5" t="str">
        <f t="shared" si="1"/>
        <v>B</v>
      </c>
    </row>
    <row r="18" spans="2:4" x14ac:dyDescent="0.25">
      <c r="B18" s="3" t="s">
        <v>46</v>
      </c>
      <c r="C18" s="4">
        <v>65</v>
      </c>
      <c r="D18" s="5" t="str">
        <f t="shared" si="1"/>
        <v>D</v>
      </c>
    </row>
    <row r="19" spans="2:4" x14ac:dyDescent="0.25">
      <c r="B19" s="3" t="s">
        <v>47</v>
      </c>
      <c r="C19" s="4">
        <v>79</v>
      </c>
      <c r="D19" s="5" t="str">
        <f t="shared" si="1"/>
        <v>C</v>
      </c>
    </row>
    <row r="20" spans="2:4" x14ac:dyDescent="0.25">
      <c r="B20" s="3" t="s">
        <v>48</v>
      </c>
      <c r="C20" s="4">
        <v>78</v>
      </c>
      <c r="D20" s="5" t="str">
        <f t="shared" si="1"/>
        <v>C</v>
      </c>
    </row>
    <row r="21" spans="2:4" x14ac:dyDescent="0.25">
      <c r="B21" s="3" t="s">
        <v>49</v>
      </c>
      <c r="C21" s="4">
        <v>90.333333333333329</v>
      </c>
      <c r="D21" s="5" t="str">
        <f t="shared" si="1"/>
        <v>B</v>
      </c>
    </row>
    <row r="22" spans="2:4" x14ac:dyDescent="0.25">
      <c r="B22" s="3" t="s">
        <v>50</v>
      </c>
      <c r="C22" s="4">
        <v>84</v>
      </c>
      <c r="D22" s="5" t="str">
        <f t="shared" si="1"/>
        <v>C</v>
      </c>
    </row>
    <row r="23" spans="2:4" x14ac:dyDescent="0.25">
      <c r="B23" s="3" t="s">
        <v>51</v>
      </c>
      <c r="C23" s="4">
        <v>79.666666666666671</v>
      </c>
      <c r="D23" s="5" t="str">
        <f t="shared" si="1"/>
        <v>C</v>
      </c>
    </row>
    <row r="24" spans="2:4" x14ac:dyDescent="0.25">
      <c r="B24" s="3" t="s">
        <v>52</v>
      </c>
      <c r="C24" s="4">
        <v>83</v>
      </c>
      <c r="D24" s="5" t="str">
        <f t="shared" si="1"/>
        <v>C</v>
      </c>
    </row>
    <row r="25" spans="2:4" x14ac:dyDescent="0.25">
      <c r="B25" s="3" t="s">
        <v>53</v>
      </c>
      <c r="C25" s="4">
        <v>82.333333333333329</v>
      </c>
      <c r="D25" s="5" t="str">
        <f t="shared" si="1"/>
        <v>C</v>
      </c>
    </row>
    <row r="26" spans="2:4" x14ac:dyDescent="0.25">
      <c r="B26" s="3" t="s">
        <v>54</v>
      </c>
      <c r="C26" s="4">
        <v>84</v>
      </c>
      <c r="D26" s="5" t="str">
        <f t="shared" si="1"/>
        <v>C</v>
      </c>
    </row>
    <row r="27" spans="2:4" x14ac:dyDescent="0.25">
      <c r="B27" s="3" t="s">
        <v>55</v>
      </c>
      <c r="C27" s="4">
        <v>94.666666666666671</v>
      </c>
      <c r="D27" s="5" t="str">
        <f t="shared" si="1"/>
        <v>A</v>
      </c>
    </row>
    <row r="28" spans="2:4" x14ac:dyDescent="0.25">
      <c r="B28" s="3" t="s">
        <v>56</v>
      </c>
      <c r="C28" s="4">
        <v>80</v>
      </c>
      <c r="D28" s="5" t="str">
        <f t="shared" si="1"/>
        <v>C</v>
      </c>
    </row>
    <row r="29" spans="2:4" x14ac:dyDescent="0.25">
      <c r="B29" s="3" t="s">
        <v>57</v>
      </c>
      <c r="C29" s="4">
        <v>86.333333333333329</v>
      </c>
      <c r="D29" s="5" t="str">
        <f t="shared" si="1"/>
        <v>B</v>
      </c>
    </row>
    <row r="30" spans="2:4" x14ac:dyDescent="0.25">
      <c r="B30" s="3" t="s">
        <v>58</v>
      </c>
      <c r="C30" s="4">
        <v>89.333333333333329</v>
      </c>
      <c r="D30" s="5" t="str">
        <f t="shared" si="1"/>
        <v>B</v>
      </c>
    </row>
    <row r="31" spans="2:4" x14ac:dyDescent="0.25">
      <c r="B31" s="3" t="s">
        <v>59</v>
      </c>
      <c r="C31" s="4">
        <v>83</v>
      </c>
      <c r="D31" s="5" t="str">
        <f t="shared" si="1"/>
        <v>C</v>
      </c>
    </row>
    <row r="32" spans="2:4" x14ac:dyDescent="0.25">
      <c r="B32" s="3" t="s">
        <v>60</v>
      </c>
      <c r="C32" s="4">
        <v>90.666666666666671</v>
      </c>
      <c r="D32" s="5" t="str">
        <f t="shared" si="1"/>
        <v>B</v>
      </c>
    </row>
    <row r="33" spans="2:4" x14ac:dyDescent="0.25">
      <c r="B33" s="3" t="s">
        <v>61</v>
      </c>
      <c r="C33" s="4">
        <v>70.666666666666671</v>
      </c>
      <c r="D33" s="5" t="str">
        <f t="shared" si="1"/>
        <v>D</v>
      </c>
    </row>
    <row r="34" spans="2:4" x14ac:dyDescent="0.25">
      <c r="B34" s="3" t="s">
        <v>62</v>
      </c>
      <c r="C34" s="4">
        <v>63</v>
      </c>
      <c r="D34" s="5" t="str">
        <f t="shared" si="1"/>
        <v>F</v>
      </c>
    </row>
    <row r="35" spans="2:4" x14ac:dyDescent="0.25">
      <c r="B35" s="3" t="s">
        <v>63</v>
      </c>
      <c r="C35" s="4">
        <v>78</v>
      </c>
      <c r="D35" s="5" t="str">
        <f t="shared" si="1"/>
        <v>C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3"/>
  <sheetViews>
    <sheetView showGridLines="0" workbookViewId="0">
      <selection activeCell="C5" sqref="C5"/>
    </sheetView>
  </sheetViews>
  <sheetFormatPr defaultColWidth="11" defaultRowHeight="15.75" x14ac:dyDescent="0.25"/>
  <cols>
    <col min="2" max="2" width="16.5" bestFit="1" customWidth="1"/>
  </cols>
  <sheetData>
    <row r="2" spans="2:4" x14ac:dyDescent="0.25">
      <c r="B2" t="s">
        <v>89</v>
      </c>
    </row>
    <row r="4" spans="2:4" x14ac:dyDescent="0.25">
      <c r="B4" s="8" t="s">
        <v>72</v>
      </c>
      <c r="C4" s="8" t="s">
        <v>70</v>
      </c>
      <c r="D4" s="8" t="s">
        <v>71</v>
      </c>
    </row>
    <row r="5" spans="2:4" x14ac:dyDescent="0.25">
      <c r="B5" s="3" t="s">
        <v>79</v>
      </c>
      <c r="C5" s="7">
        <v>15000</v>
      </c>
      <c r="D5" s="7">
        <v>15000</v>
      </c>
    </row>
    <row r="6" spans="2:4" x14ac:dyDescent="0.25">
      <c r="B6" s="3" t="s">
        <v>80</v>
      </c>
      <c r="C6" s="7">
        <v>12000</v>
      </c>
      <c r="D6" s="7">
        <v>11000</v>
      </c>
    </row>
    <row r="7" spans="2:4" x14ac:dyDescent="0.25">
      <c r="B7" s="3" t="s">
        <v>73</v>
      </c>
      <c r="C7" s="7">
        <v>9000</v>
      </c>
      <c r="D7" s="7">
        <v>9000</v>
      </c>
    </row>
    <row r="8" spans="2:4" x14ac:dyDescent="0.25">
      <c r="B8" s="3" t="s">
        <v>74</v>
      </c>
      <c r="C8" s="7">
        <v>21500</v>
      </c>
      <c r="D8" s="7">
        <v>21500</v>
      </c>
    </row>
    <row r="9" spans="2:4" x14ac:dyDescent="0.25">
      <c r="B9" s="3" t="s">
        <v>75</v>
      </c>
      <c r="C9" s="7">
        <v>34500</v>
      </c>
      <c r="D9" s="7">
        <v>32500</v>
      </c>
    </row>
    <row r="10" spans="2:4" x14ac:dyDescent="0.25">
      <c r="B10" s="3" t="s">
        <v>76</v>
      </c>
      <c r="C10" s="7">
        <v>5000</v>
      </c>
      <c r="D10" s="7">
        <v>5000</v>
      </c>
    </row>
    <row r="11" spans="2:4" x14ac:dyDescent="0.25">
      <c r="B11" s="3" t="s">
        <v>77</v>
      </c>
      <c r="C11" s="7">
        <v>26250</v>
      </c>
      <c r="D11" s="7">
        <v>26250</v>
      </c>
    </row>
    <row r="12" spans="2:4" x14ac:dyDescent="0.25">
      <c r="B12" s="3" t="s">
        <v>78</v>
      </c>
      <c r="C12" s="7">
        <v>11300</v>
      </c>
      <c r="D12" s="7">
        <v>5000</v>
      </c>
    </row>
    <row r="13" spans="2:4" x14ac:dyDescent="0.25">
      <c r="B13" s="3" t="s">
        <v>81</v>
      </c>
      <c r="C13" s="7">
        <v>32100</v>
      </c>
      <c r="D13" s="7">
        <v>32100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0"/>
  <sheetViews>
    <sheetView showGridLines="0" workbookViewId="0">
      <selection activeCell="C5" sqref="C5"/>
    </sheetView>
  </sheetViews>
  <sheetFormatPr defaultColWidth="11" defaultRowHeight="15.75" x14ac:dyDescent="0.25"/>
  <sheetData>
    <row r="2" spans="2:10" x14ac:dyDescent="0.25">
      <c r="B2" t="s">
        <v>90</v>
      </c>
    </row>
    <row r="4" spans="2:10" x14ac:dyDescent="0.25">
      <c r="B4" s="11" t="s">
        <v>88</v>
      </c>
      <c r="C4" s="12">
        <v>0</v>
      </c>
      <c r="D4" s="12">
        <v>0.125</v>
      </c>
      <c r="E4" s="12">
        <v>0.25</v>
      </c>
      <c r="F4" s="12">
        <v>0.375</v>
      </c>
      <c r="G4" s="12">
        <v>0.5</v>
      </c>
      <c r="H4" s="12">
        <v>0.625</v>
      </c>
      <c r="I4" s="12">
        <v>0.75</v>
      </c>
      <c r="J4" s="12">
        <v>0.875</v>
      </c>
    </row>
    <row r="5" spans="2:10" x14ac:dyDescent="0.25">
      <c r="B5" s="29" t="s">
        <v>82</v>
      </c>
      <c r="C5" s="29">
        <v>65</v>
      </c>
      <c r="D5" s="29">
        <v>65</v>
      </c>
      <c r="E5" s="29">
        <v>68</v>
      </c>
      <c r="F5" s="29">
        <v>70</v>
      </c>
      <c r="G5" s="29">
        <v>70</v>
      </c>
      <c r="H5" s="29">
        <v>70</v>
      </c>
      <c r="I5" s="29">
        <v>70</v>
      </c>
      <c r="J5" s="29">
        <v>68</v>
      </c>
    </row>
    <row r="6" spans="2:10" x14ac:dyDescent="0.25">
      <c r="B6" s="3" t="s">
        <v>83</v>
      </c>
      <c r="C6" s="10">
        <v>65</v>
      </c>
      <c r="D6" s="10">
        <v>65</v>
      </c>
      <c r="E6" s="10">
        <v>68</v>
      </c>
      <c r="F6" s="10">
        <v>70</v>
      </c>
      <c r="G6" s="10">
        <v>70</v>
      </c>
      <c r="H6" s="10">
        <v>70</v>
      </c>
      <c r="I6" s="10">
        <v>70</v>
      </c>
      <c r="J6" s="10">
        <v>68</v>
      </c>
    </row>
    <row r="7" spans="2:10" x14ac:dyDescent="0.25">
      <c r="B7" s="3" t="s">
        <v>84</v>
      </c>
      <c r="C7" s="10">
        <v>67</v>
      </c>
      <c r="D7" s="10">
        <v>68</v>
      </c>
      <c r="E7" s="10">
        <v>70</v>
      </c>
      <c r="F7" s="10">
        <v>72</v>
      </c>
      <c r="G7" s="10">
        <v>70</v>
      </c>
      <c r="H7" s="10">
        <v>70</v>
      </c>
      <c r="I7" s="10">
        <v>70</v>
      </c>
      <c r="J7" s="10">
        <v>68</v>
      </c>
    </row>
    <row r="8" spans="2:10" x14ac:dyDescent="0.25">
      <c r="B8" s="3" t="s">
        <v>85</v>
      </c>
      <c r="C8" s="10">
        <v>65</v>
      </c>
      <c r="D8" s="10">
        <v>65</v>
      </c>
      <c r="E8" s="10">
        <v>68</v>
      </c>
      <c r="F8" s="10">
        <v>70</v>
      </c>
      <c r="G8" s="10">
        <v>70</v>
      </c>
      <c r="H8" s="10">
        <v>70</v>
      </c>
      <c r="I8" s="10">
        <v>70</v>
      </c>
      <c r="J8" s="10">
        <v>68</v>
      </c>
    </row>
    <row r="9" spans="2:10" x14ac:dyDescent="0.25">
      <c r="B9" s="3" t="s">
        <v>86</v>
      </c>
      <c r="C9" s="10">
        <v>65</v>
      </c>
      <c r="D9" s="10">
        <v>65</v>
      </c>
      <c r="E9" s="10">
        <v>68</v>
      </c>
      <c r="F9" s="10">
        <v>72</v>
      </c>
      <c r="G9" s="10">
        <v>72</v>
      </c>
      <c r="H9" s="10">
        <v>70</v>
      </c>
      <c r="I9" s="10">
        <v>70</v>
      </c>
      <c r="J9" s="10">
        <v>68</v>
      </c>
    </row>
    <row r="10" spans="2:10" x14ac:dyDescent="0.25">
      <c r="B10" s="3" t="s">
        <v>87</v>
      </c>
      <c r="C10" s="10">
        <v>65</v>
      </c>
      <c r="D10" s="10">
        <v>63</v>
      </c>
      <c r="E10" s="10">
        <v>68</v>
      </c>
      <c r="F10" s="10">
        <v>70</v>
      </c>
      <c r="G10" s="10">
        <v>70</v>
      </c>
      <c r="H10" s="10">
        <v>70</v>
      </c>
      <c r="I10" s="10">
        <v>70</v>
      </c>
      <c r="J10" s="10">
        <v>68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2"/>
  <sheetViews>
    <sheetView showGridLines="0" workbookViewId="0">
      <selection activeCell="C5" sqref="C5"/>
    </sheetView>
  </sheetViews>
  <sheetFormatPr defaultColWidth="11" defaultRowHeight="15.75" x14ac:dyDescent="0.25"/>
  <sheetData>
    <row r="2" spans="2:9" x14ac:dyDescent="0.25">
      <c r="B2" t="s">
        <v>131</v>
      </c>
    </row>
    <row r="4" spans="2:9" x14ac:dyDescent="0.25">
      <c r="B4" s="28" t="s">
        <v>20</v>
      </c>
      <c r="C4" s="28" t="s">
        <v>93</v>
      </c>
      <c r="D4" s="28" t="s">
        <v>94</v>
      </c>
      <c r="E4" s="28" t="s">
        <v>95</v>
      </c>
      <c r="F4" s="28" t="s">
        <v>96</v>
      </c>
      <c r="G4" s="28" t="s">
        <v>97</v>
      </c>
      <c r="H4" s="28" t="s">
        <v>98</v>
      </c>
      <c r="I4" s="28" t="s">
        <v>99</v>
      </c>
    </row>
    <row r="5" spans="2:9" x14ac:dyDescent="0.25">
      <c r="B5" s="27" t="s">
        <v>100</v>
      </c>
      <c r="C5" s="27">
        <v>5620</v>
      </c>
      <c r="D5" s="27">
        <v>16020</v>
      </c>
      <c r="E5" s="27">
        <v>5125</v>
      </c>
      <c r="F5" s="27">
        <v>13945</v>
      </c>
      <c r="G5" s="27">
        <v>5195</v>
      </c>
      <c r="H5" s="27">
        <v>20245</v>
      </c>
      <c r="I5" s="28">
        <f>SUM(C5:H5)</f>
        <v>66150</v>
      </c>
    </row>
    <row r="6" spans="2:9" x14ac:dyDescent="0.25">
      <c r="B6" s="27" t="s">
        <v>32</v>
      </c>
      <c r="C6" s="27">
        <v>5715</v>
      </c>
      <c r="D6" s="27">
        <v>13220</v>
      </c>
      <c r="E6" s="27">
        <v>4030</v>
      </c>
      <c r="F6" s="27">
        <v>5750</v>
      </c>
      <c r="G6" s="27">
        <v>4610</v>
      </c>
      <c r="H6" s="27">
        <v>14440</v>
      </c>
      <c r="I6" s="28">
        <f t="shared" ref="I6:I22" si="0">SUM(C6:H6)</f>
        <v>47765</v>
      </c>
    </row>
    <row r="7" spans="2:9" x14ac:dyDescent="0.25">
      <c r="B7" s="27" t="s">
        <v>36</v>
      </c>
      <c r="C7" s="27">
        <v>3845</v>
      </c>
      <c r="D7" s="27">
        <v>17720</v>
      </c>
      <c r="E7" s="27">
        <v>6050</v>
      </c>
      <c r="F7" s="27">
        <v>0</v>
      </c>
      <c r="G7" s="27">
        <v>4210</v>
      </c>
      <c r="H7" s="27">
        <v>8190</v>
      </c>
      <c r="I7" s="28">
        <f t="shared" si="0"/>
        <v>40015</v>
      </c>
    </row>
    <row r="8" spans="2:9" x14ac:dyDescent="0.25">
      <c r="B8" s="27" t="s">
        <v>37</v>
      </c>
      <c r="C8" s="27">
        <v>15510</v>
      </c>
      <c r="D8" s="27">
        <v>19810</v>
      </c>
      <c r="E8" s="27">
        <v>0</v>
      </c>
      <c r="F8" s="27">
        <v>5075</v>
      </c>
      <c r="G8" s="27">
        <v>16520</v>
      </c>
      <c r="H8" s="27">
        <v>0</v>
      </c>
      <c r="I8" s="28">
        <f t="shared" si="0"/>
        <v>56915</v>
      </c>
    </row>
    <row r="9" spans="2:9" x14ac:dyDescent="0.25">
      <c r="B9" s="27" t="s">
        <v>38</v>
      </c>
      <c r="C9" s="27">
        <v>4035</v>
      </c>
      <c r="D9" s="27">
        <v>7830</v>
      </c>
      <c r="E9" s="27">
        <v>11605</v>
      </c>
      <c r="F9" s="27">
        <v>7785</v>
      </c>
      <c r="G9" s="27">
        <v>8725</v>
      </c>
      <c r="H9" s="27">
        <v>8930</v>
      </c>
      <c r="I9" s="28">
        <f t="shared" si="0"/>
        <v>48910</v>
      </c>
    </row>
    <row r="10" spans="2:9" x14ac:dyDescent="0.25">
      <c r="B10" s="27" t="s">
        <v>40</v>
      </c>
      <c r="C10" s="27">
        <v>14070</v>
      </c>
      <c r="D10" s="27">
        <v>14300</v>
      </c>
      <c r="E10" s="27">
        <v>7345</v>
      </c>
      <c r="F10" s="27">
        <v>12085</v>
      </c>
      <c r="G10" s="27">
        <v>4325</v>
      </c>
      <c r="H10" s="27">
        <v>5565</v>
      </c>
      <c r="I10" s="28">
        <f t="shared" si="0"/>
        <v>57690</v>
      </c>
    </row>
    <row r="11" spans="2:9" x14ac:dyDescent="0.25">
      <c r="B11" s="27" t="s">
        <v>101</v>
      </c>
      <c r="C11" s="27">
        <v>20840</v>
      </c>
      <c r="D11" s="27">
        <v>10260</v>
      </c>
      <c r="E11" s="27">
        <v>18910</v>
      </c>
      <c r="F11" s="27">
        <v>8805</v>
      </c>
      <c r="G11" s="27">
        <v>3905</v>
      </c>
      <c r="H11" s="27">
        <v>22930</v>
      </c>
      <c r="I11" s="28">
        <f t="shared" si="0"/>
        <v>85650</v>
      </c>
    </row>
    <row r="12" spans="2:9" x14ac:dyDescent="0.25">
      <c r="B12" s="27" t="s">
        <v>102</v>
      </c>
      <c r="C12" s="27">
        <v>11225</v>
      </c>
      <c r="D12" s="27">
        <v>4145</v>
      </c>
      <c r="E12" s="27">
        <v>17305</v>
      </c>
      <c r="F12" s="27">
        <v>4570</v>
      </c>
      <c r="G12" s="27">
        <v>10905</v>
      </c>
      <c r="H12" s="27">
        <v>5065</v>
      </c>
      <c r="I12" s="28">
        <f t="shared" si="0"/>
        <v>53215</v>
      </c>
    </row>
    <row r="13" spans="2:9" x14ac:dyDescent="0.25">
      <c r="B13" s="27" t="s">
        <v>44</v>
      </c>
      <c r="C13" s="27">
        <v>11640</v>
      </c>
      <c r="D13" s="27">
        <v>7815</v>
      </c>
      <c r="E13" s="27">
        <v>17395</v>
      </c>
      <c r="F13" s="27">
        <v>14110</v>
      </c>
      <c r="G13" s="27">
        <v>15565</v>
      </c>
      <c r="H13" s="27">
        <v>10760</v>
      </c>
      <c r="I13" s="28">
        <f t="shared" si="0"/>
        <v>77285</v>
      </c>
    </row>
    <row r="14" spans="2:9" x14ac:dyDescent="0.25">
      <c r="B14" s="27" t="s">
        <v>45</v>
      </c>
      <c r="C14" s="27">
        <v>4920</v>
      </c>
      <c r="D14" s="27">
        <v>8285</v>
      </c>
      <c r="E14" s="27">
        <v>10040</v>
      </c>
      <c r="F14" s="27">
        <v>6580</v>
      </c>
      <c r="G14" s="27">
        <v>12055</v>
      </c>
      <c r="H14" s="27">
        <v>0</v>
      </c>
      <c r="I14" s="28">
        <f t="shared" si="0"/>
        <v>41880</v>
      </c>
    </row>
    <row r="15" spans="2:9" x14ac:dyDescent="0.25">
      <c r="B15" s="27" t="s">
        <v>49</v>
      </c>
      <c r="C15" s="27">
        <v>4745</v>
      </c>
      <c r="D15" s="27">
        <v>13950</v>
      </c>
      <c r="E15" s="27">
        <v>6765</v>
      </c>
      <c r="F15" s="27">
        <v>14290</v>
      </c>
      <c r="G15" s="27">
        <v>12540</v>
      </c>
      <c r="H15" s="27">
        <v>12850</v>
      </c>
      <c r="I15" s="28">
        <f t="shared" si="0"/>
        <v>65140</v>
      </c>
    </row>
    <row r="16" spans="2:9" x14ac:dyDescent="0.25">
      <c r="B16" s="27" t="s">
        <v>52</v>
      </c>
      <c r="C16" s="27">
        <v>15120</v>
      </c>
      <c r="D16" s="27">
        <v>6065</v>
      </c>
      <c r="E16" s="27">
        <v>18730</v>
      </c>
      <c r="F16" s="27">
        <v>0</v>
      </c>
      <c r="G16" s="27">
        <v>13720</v>
      </c>
      <c r="H16" s="27">
        <v>15660</v>
      </c>
      <c r="I16" s="28">
        <f t="shared" si="0"/>
        <v>69295</v>
      </c>
    </row>
    <row r="17" spans="2:9" x14ac:dyDescent="0.25">
      <c r="B17" s="27" t="s">
        <v>103</v>
      </c>
      <c r="C17" s="27">
        <v>9155</v>
      </c>
      <c r="D17" s="27">
        <v>17015</v>
      </c>
      <c r="E17" s="27">
        <v>9265</v>
      </c>
      <c r="F17" s="27">
        <v>17445</v>
      </c>
      <c r="G17" s="27">
        <v>13395</v>
      </c>
      <c r="H17" s="27">
        <v>8775</v>
      </c>
      <c r="I17" s="28">
        <f t="shared" si="0"/>
        <v>75050</v>
      </c>
    </row>
    <row r="18" spans="2:9" x14ac:dyDescent="0.25">
      <c r="B18" s="27" t="s">
        <v>55</v>
      </c>
      <c r="C18" s="27">
        <v>4190</v>
      </c>
      <c r="D18" s="27">
        <v>13490</v>
      </c>
      <c r="E18" s="27">
        <v>0</v>
      </c>
      <c r="F18" s="27">
        <v>13500</v>
      </c>
      <c r="G18" s="27">
        <v>8365</v>
      </c>
      <c r="H18" s="27">
        <v>17385</v>
      </c>
      <c r="I18" s="28">
        <f t="shared" si="0"/>
        <v>56930</v>
      </c>
    </row>
    <row r="19" spans="2:9" x14ac:dyDescent="0.25">
      <c r="B19" s="27" t="s">
        <v>56</v>
      </c>
      <c r="C19" s="27">
        <v>16055</v>
      </c>
      <c r="D19" s="27">
        <v>20075</v>
      </c>
      <c r="E19" s="27">
        <v>0</v>
      </c>
      <c r="F19" s="27">
        <v>11805</v>
      </c>
      <c r="G19" s="27">
        <v>10970</v>
      </c>
      <c r="H19" s="27">
        <v>0</v>
      </c>
      <c r="I19" s="28">
        <f t="shared" si="0"/>
        <v>58905</v>
      </c>
    </row>
    <row r="20" spans="2:9" x14ac:dyDescent="0.25">
      <c r="B20" s="27" t="s">
        <v>61</v>
      </c>
      <c r="C20" s="27">
        <v>5685</v>
      </c>
      <c r="D20" s="27">
        <v>6275</v>
      </c>
      <c r="E20" s="27">
        <v>11970</v>
      </c>
      <c r="F20" s="27">
        <v>14560</v>
      </c>
      <c r="G20" s="27">
        <v>0</v>
      </c>
      <c r="H20" s="27">
        <v>8380</v>
      </c>
      <c r="I20" s="28">
        <f t="shared" si="0"/>
        <v>46870</v>
      </c>
    </row>
    <row r="21" spans="2:9" x14ac:dyDescent="0.25">
      <c r="B21" s="27" t="s">
        <v>63</v>
      </c>
      <c r="C21" s="27">
        <v>5135</v>
      </c>
      <c r="D21" s="27">
        <v>5085</v>
      </c>
      <c r="E21" s="27">
        <v>7710</v>
      </c>
      <c r="F21" s="27">
        <v>9320</v>
      </c>
      <c r="G21" s="27">
        <v>5130</v>
      </c>
      <c r="H21" s="27">
        <v>10705</v>
      </c>
      <c r="I21" s="28">
        <f t="shared" si="0"/>
        <v>43085</v>
      </c>
    </row>
    <row r="22" spans="2:9" x14ac:dyDescent="0.25">
      <c r="B22" s="28" t="s">
        <v>99</v>
      </c>
      <c r="C22" s="28">
        <f>SUM(C5:C21)</f>
        <v>157505</v>
      </c>
      <c r="D22" s="28">
        <f t="shared" ref="D22:H22" si="1">SUM(D5:D21)</f>
        <v>201360</v>
      </c>
      <c r="E22" s="28">
        <f t="shared" si="1"/>
        <v>152245</v>
      </c>
      <c r="F22" s="28">
        <f t="shared" si="1"/>
        <v>159625</v>
      </c>
      <c r="G22" s="28">
        <f t="shared" si="1"/>
        <v>150135</v>
      </c>
      <c r="H22" s="28">
        <f t="shared" si="1"/>
        <v>169880</v>
      </c>
      <c r="I22" s="28">
        <f t="shared" si="0"/>
        <v>990750</v>
      </c>
    </row>
  </sheetData>
  <conditionalFormatting sqref="C5:H21">
    <cfRule type="cellIs" dxfId="6" priority="1" operator="greaterThan">
      <formula>15000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0"/>
  <sheetViews>
    <sheetView showGridLines="0" workbookViewId="0">
      <selection activeCell="B5" sqref="B5"/>
    </sheetView>
  </sheetViews>
  <sheetFormatPr defaultColWidth="11" defaultRowHeight="15.75" x14ac:dyDescent="0.25"/>
  <cols>
    <col min="5" max="5" width="11.625" customWidth="1"/>
  </cols>
  <sheetData>
    <row r="2" spans="2:19" x14ac:dyDescent="0.25">
      <c r="B2" t="s">
        <v>132</v>
      </c>
    </row>
    <row r="4" spans="2:19" x14ac:dyDescent="0.25">
      <c r="B4" s="9" t="s">
        <v>104</v>
      </c>
      <c r="C4" s="9" t="s">
        <v>114</v>
      </c>
      <c r="D4" s="9" t="s">
        <v>92</v>
      </c>
      <c r="E4" s="9" t="s">
        <v>115</v>
      </c>
      <c r="F4" s="9" t="s">
        <v>113</v>
      </c>
      <c r="P4" s="9" t="s">
        <v>104</v>
      </c>
      <c r="Q4" s="9" t="s">
        <v>116</v>
      </c>
      <c r="S4" s="9" t="s">
        <v>108</v>
      </c>
    </row>
    <row r="5" spans="2:19" x14ac:dyDescent="0.25">
      <c r="B5" s="3" t="s">
        <v>105</v>
      </c>
      <c r="C5" s="3" t="s">
        <v>109</v>
      </c>
      <c r="D5" s="3">
        <v>2</v>
      </c>
      <c r="E5" s="13">
        <f>VLOOKUP(B5,items_table,2,0)</f>
        <v>15</v>
      </c>
      <c r="F5" s="13">
        <f t="shared" ref="F5:F6" si="0">D5*E5</f>
        <v>30</v>
      </c>
      <c r="P5" s="3" t="s">
        <v>105</v>
      </c>
      <c r="Q5" s="13">
        <v>15</v>
      </c>
      <c r="S5" s="3" t="s">
        <v>109</v>
      </c>
    </row>
    <row r="6" spans="2:19" x14ac:dyDescent="0.25">
      <c r="B6" s="3" t="s">
        <v>106</v>
      </c>
      <c r="C6" s="3" t="s">
        <v>110</v>
      </c>
      <c r="D6" s="3">
        <v>3</v>
      </c>
      <c r="E6" s="13">
        <f>VLOOKUP(B6,items_table,2,0)</f>
        <v>12</v>
      </c>
      <c r="F6" s="13">
        <f t="shared" si="0"/>
        <v>36</v>
      </c>
      <c r="P6" s="3" t="s">
        <v>106</v>
      </c>
      <c r="Q6" s="13">
        <v>12</v>
      </c>
      <c r="S6" s="3" t="s">
        <v>110</v>
      </c>
    </row>
    <row r="7" spans="2:19" x14ac:dyDescent="0.25">
      <c r="B7" s="3" t="s">
        <v>106</v>
      </c>
      <c r="C7" s="3" t="s">
        <v>111</v>
      </c>
      <c r="D7" s="3">
        <v>1</v>
      </c>
      <c r="E7" s="13">
        <f>VLOOKUP(B7,items_table,2,0)</f>
        <v>12</v>
      </c>
      <c r="F7" s="13">
        <f>D7*E7</f>
        <v>12</v>
      </c>
      <c r="P7" s="3" t="s">
        <v>107</v>
      </c>
      <c r="Q7" s="13">
        <v>24</v>
      </c>
      <c r="S7" s="3" t="s">
        <v>111</v>
      </c>
    </row>
    <row r="8" spans="2:19" x14ac:dyDescent="0.25">
      <c r="B8" s="3"/>
      <c r="C8" s="3"/>
      <c r="D8" s="3"/>
      <c r="E8" s="3"/>
      <c r="F8" s="3"/>
      <c r="S8" s="3" t="s">
        <v>112</v>
      </c>
    </row>
    <row r="9" spans="2:19" x14ac:dyDescent="0.25">
      <c r="B9" s="3"/>
      <c r="C9" s="3"/>
      <c r="D9" s="3"/>
      <c r="E9" s="3"/>
      <c r="F9" s="3"/>
    </row>
    <row r="10" spans="2:19" x14ac:dyDescent="0.25">
      <c r="B10" s="3"/>
      <c r="C10" s="3"/>
      <c r="D10" s="3"/>
      <c r="E10" s="3"/>
      <c r="F10" s="3"/>
    </row>
  </sheetData>
  <dataValidations count="2">
    <dataValidation type="list" allowBlank="1" showInputMessage="1" showErrorMessage="1" sqref="B5:B10">
      <formula1>items</formula1>
    </dataValidation>
    <dataValidation type="list" allowBlank="1" showInputMessage="1" showErrorMessage="1" sqref="C5:C10">
      <formula1>colors</formula1>
    </dataValidation>
  </dataValidations>
  <pageMargins left="0.75" right="0.75" top="1" bottom="1" header="0.5" footer="0.5"/>
  <pageSetup orientation="portrait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breakeven</vt:lpstr>
      <vt:lpstr>names</vt:lpstr>
      <vt:lpstr>grades</vt:lpstr>
      <vt:lpstr>invoicing</vt:lpstr>
      <vt:lpstr>temps</vt:lpstr>
      <vt:lpstr>sales</vt:lpstr>
      <vt:lpstr>validation</vt:lpstr>
      <vt:lpstr>colors</vt:lpstr>
      <vt:lpstr>grade_key</vt:lpstr>
      <vt:lpstr>items</vt:lpstr>
      <vt:lpstr>items_table</vt:lpstr>
    </vt:vector>
  </TitlesOfParts>
  <Company>Kazan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exceljet</cp:lastModifiedBy>
  <dcterms:created xsi:type="dcterms:W3CDTF">2013-01-08T20:44:23Z</dcterms:created>
  <dcterms:modified xsi:type="dcterms:W3CDTF">2016-01-16T20:24:36Z</dcterms:modified>
</cp:coreProperties>
</file>