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autoCompressPictures="0"/>
  <bookViews>
    <workbookView xWindow="360" yWindow="160" windowWidth="21840" windowHeight="13740" activeTab="1"/>
  </bookViews>
  <sheets>
    <sheet name="References" sheetId="1" r:id="rId1"/>
    <sheet name="Edit" sheetId="9" r:id="rId2"/>
    <sheet name="Enter multiple" sheetId="2" r:id="rId3"/>
    <sheet name="Convert to values" sheetId="3" r:id="rId4"/>
    <sheet name="Convert in place" sheetId="4" r:id="rId5"/>
    <sheet name="F9" sheetId="5" r:id="rId6"/>
    <sheet name="formula bar" sheetId="7" r:id="rId7"/>
    <sheet name="array formula" sheetId="6" r:id="rId8"/>
  </sheets>
  <externalReferences>
    <externalReference r:id="rId9"/>
  </externalReferences>
  <definedNames>
    <definedName name="colors">[1]validation!$S$5:$S$8</definedName>
    <definedName name="comm_table">'formula bar'!$E$6:$F$12</definedName>
    <definedName name="grade_key">'array formula'!$F$3:$G$7</definedName>
    <definedName name="items">[1]validation!$P$5:$P$7</definedName>
    <definedName name="items_table">[1]validation!$P$5:$Q$7</definedName>
    <definedName name="test">'Convert to values'!#REF!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4" i="9" l="1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C6" i="7"/>
  <c r="J6" i="7"/>
  <c r="K6" i="7"/>
  <c r="C7" i="7"/>
  <c r="J7" i="7"/>
  <c r="K7" i="7"/>
  <c r="C8" i="7"/>
  <c r="J8" i="7"/>
  <c r="K8" i="7"/>
  <c r="J9" i="7"/>
  <c r="K9" i="7"/>
  <c r="J10" i="7"/>
  <c r="K10" i="7"/>
  <c r="J11" i="7"/>
  <c r="K11" i="7"/>
  <c r="J12" i="7"/>
  <c r="K12" i="7"/>
  <c r="J13" i="7"/>
  <c r="K13" i="7"/>
  <c r="J14" i="7"/>
  <c r="K14" i="7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C5" i="3"/>
  <c r="E5" i="3"/>
  <c r="E5" i="5"/>
  <c r="F5" i="5"/>
  <c r="E6" i="5"/>
  <c r="F6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D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</calcChain>
</file>

<file path=xl/sharedStrings.xml><?xml version="1.0" encoding="utf-8"?>
<sst xmlns="http://schemas.openxmlformats.org/spreadsheetml/2006/main" count="264" uniqueCount="248">
  <si>
    <t>A1</t>
  </si>
  <si>
    <t>$A1</t>
  </si>
  <si>
    <t>$A$1</t>
  </si>
  <si>
    <t>Example</t>
  </si>
  <si>
    <t>Toggle relative and absolute references</t>
  </si>
  <si>
    <t>Glen</t>
  </si>
  <si>
    <t>Amit</t>
  </si>
  <si>
    <t>Ayako</t>
  </si>
  <si>
    <t>Andy</t>
  </si>
  <si>
    <t>Julia</t>
  </si>
  <si>
    <t>Sally</t>
  </si>
  <si>
    <t>John</t>
  </si>
  <si>
    <t>Gross pay</t>
  </si>
  <si>
    <t>Rate</t>
  </si>
  <si>
    <t>Hours</t>
  </si>
  <si>
    <t>Name</t>
  </si>
  <si>
    <t>DEBBIE JACKSON</t>
  </si>
  <si>
    <t>EDWARD TAYLOR</t>
  </si>
  <si>
    <t>JASON WARD</t>
  </si>
  <si>
    <t>ANN HELSEL</t>
  </si>
  <si>
    <t>CHARLES JACKSON</t>
  </si>
  <si>
    <t>KEVIN GRIZZ</t>
  </si>
  <si>
    <t>SARAH BURTON</t>
  </si>
  <si>
    <t>LINDA THOMAS</t>
  </si>
  <si>
    <t>MAUREEN HANNAN</t>
  </si>
  <si>
    <t>TRACI BROWN</t>
  </si>
  <si>
    <t>Last name</t>
  </si>
  <si>
    <t>First name</t>
  </si>
  <si>
    <t>Proper case</t>
  </si>
  <si>
    <t>Convert formulas to static values with Paste Special &gt; Values</t>
  </si>
  <si>
    <t xml:space="preserve">  &lt; temp value</t>
  </si>
  <si>
    <t>Deluxe</t>
  </si>
  <si>
    <t>Premium</t>
  </si>
  <si>
    <t>Basic</t>
  </si>
  <si>
    <t>Taylor</t>
  </si>
  <si>
    <t>Jon</t>
  </si>
  <si>
    <t>Ward</t>
  </si>
  <si>
    <t>Jason</t>
  </si>
  <si>
    <t>Priolo</t>
  </si>
  <si>
    <t>Barrera</t>
  </si>
  <si>
    <t>Jordan</t>
  </si>
  <si>
    <t>Simpson</t>
  </si>
  <si>
    <t>Jennifer</t>
  </si>
  <si>
    <t>Helsel</t>
  </si>
  <si>
    <t>Alene</t>
  </si>
  <si>
    <t>Brooks</t>
  </si>
  <si>
    <t>Jerry</t>
  </si>
  <si>
    <t>Jackson</t>
  </si>
  <si>
    <t>Chad</t>
  </si>
  <si>
    <t>Grizzle</t>
  </si>
  <si>
    <t>Kevin</t>
  </si>
  <si>
    <t>Burton</t>
  </si>
  <si>
    <t>Sarah</t>
  </si>
  <si>
    <t>Wilson</t>
  </si>
  <si>
    <t>Ava</t>
  </si>
  <si>
    <t>Thomas</t>
  </si>
  <si>
    <t>Linda</t>
  </si>
  <si>
    <t>Kittinger</t>
  </si>
  <si>
    <t>Esther</t>
  </si>
  <si>
    <t>Tanaka</t>
  </si>
  <si>
    <t>Mary</t>
  </si>
  <si>
    <t>Brown</t>
  </si>
  <si>
    <t>Traci</t>
  </si>
  <si>
    <t>Kroger</t>
  </si>
  <si>
    <t>Dorothy</t>
  </si>
  <si>
    <t>Ford</t>
  </si>
  <si>
    <t>Zimm</t>
  </si>
  <si>
    <t>Kurt</t>
  </si>
  <si>
    <t>Chang</t>
  </si>
  <si>
    <t>Michael</t>
  </si>
  <si>
    <t>Status</t>
  </si>
  <si>
    <t>Age</t>
  </si>
  <si>
    <t>Birthdate</t>
  </si>
  <si>
    <t>Last</t>
  </si>
  <si>
    <t>First</t>
  </si>
  <si>
    <t>Toggle</t>
  </si>
  <si>
    <t>Convert values in place</t>
  </si>
  <si>
    <t>Ultimate</t>
  </si>
  <si>
    <t>Options to enter formulas quickly</t>
  </si>
  <si>
    <t>Package</t>
  </si>
  <si>
    <t>Price</t>
  </si>
  <si>
    <t>Score</t>
  </si>
  <si>
    <t>Grade</t>
  </si>
  <si>
    <t>Frequency</t>
  </si>
  <si>
    <t>Range</t>
  </si>
  <si>
    <t>Anderson</t>
  </si>
  <si>
    <t>F</t>
  </si>
  <si>
    <t>0-60</t>
  </si>
  <si>
    <t>Bautista</t>
  </si>
  <si>
    <t>D</t>
  </si>
  <si>
    <t>61-70</t>
  </si>
  <si>
    <t>Block</t>
  </si>
  <si>
    <t>C</t>
  </si>
  <si>
    <t>71-80</t>
  </si>
  <si>
    <t>Burrows</t>
  </si>
  <si>
    <t>B</t>
  </si>
  <si>
    <t>81-90</t>
  </si>
  <si>
    <t>Chandler</t>
  </si>
  <si>
    <t>A</t>
  </si>
  <si>
    <t>91-100</t>
  </si>
  <si>
    <t>Colby</t>
  </si>
  <si>
    <t>Crosby</t>
  </si>
  <si>
    <t>Dove</t>
  </si>
  <si>
    <t>Frantz</t>
  </si>
  <si>
    <t>Gonzalez</t>
  </si>
  <si>
    <t>Humphy</t>
  </si>
  <si>
    <t>Kale</t>
  </si>
  <si>
    <t>Ledesma</t>
  </si>
  <si>
    <t>Little</t>
  </si>
  <si>
    <t>Long</t>
  </si>
  <si>
    <t>Loon</t>
  </si>
  <si>
    <t>Luckward</t>
  </si>
  <si>
    <t>Lunsford</t>
  </si>
  <si>
    <t>McCord</t>
  </si>
  <si>
    <t>Medina</t>
  </si>
  <si>
    <t>Merchant</t>
  </si>
  <si>
    <t>Murray</t>
  </si>
  <si>
    <t>Pick</t>
  </si>
  <si>
    <t>Rangel</t>
  </si>
  <si>
    <t>Self</t>
  </si>
  <si>
    <t>Sherrod</t>
  </si>
  <si>
    <t>Small</t>
  </si>
  <si>
    <t>Stallings</t>
  </si>
  <si>
    <t>Stamper</t>
  </si>
  <si>
    <t>Villalobos</t>
  </si>
  <si>
    <t>Watts</t>
  </si>
  <si>
    <t>Winkler</t>
  </si>
  <si>
    <t>Zeigler</t>
  </si>
  <si>
    <t>Richards</t>
  </si>
  <si>
    <t>McDonald</t>
  </si>
  <si>
    <t>King</t>
  </si>
  <si>
    <t>Joyce</t>
  </si>
  <si>
    <t>Crawford</t>
  </si>
  <si>
    <t>Chung</t>
  </si>
  <si>
    <t>Comm %</t>
  </si>
  <si>
    <t>Beaulieu</t>
  </si>
  <si>
    <t>Applebee</t>
  </si>
  <si>
    <t>Comission</t>
  </si>
  <si>
    <t>Sales</t>
  </si>
  <si>
    <t>F9 to evaluate a formula</t>
  </si>
  <si>
    <t>Expand and collapse formula bar</t>
  </si>
  <si>
    <t>Top 100 movies by US Box office Sales</t>
  </si>
  <si>
    <t>Rank</t>
  </si>
  <si>
    <t>Year</t>
  </si>
  <si>
    <t>Title</t>
  </si>
  <si>
    <t>US</t>
  </si>
  <si>
    <t>International</t>
  </si>
  <si>
    <t>Worldwide</t>
  </si>
  <si>
    <t>Avatar</t>
  </si>
  <si>
    <t>Titanic</t>
  </si>
  <si>
    <t>Jurassic World</t>
  </si>
  <si>
    <t>The Avengers</t>
  </si>
  <si>
    <t>The Dark Knight</t>
  </si>
  <si>
    <t>Star Wars Ep. I: The Phantom Menace</t>
  </si>
  <si>
    <t>The Avengers: Age of Ultron</t>
  </si>
  <si>
    <t>The Dark Knight Rises</t>
  </si>
  <si>
    <t>Shrek 2</t>
  </si>
  <si>
    <t>ET: The Extra-Terrestrial</t>
  </si>
  <si>
    <t>The Hunger Games: Catching Fire</t>
  </si>
  <si>
    <t>Pirates of the Caribbean: Dead Man's Chest</t>
  </si>
  <si>
    <t>The Lion King</t>
  </si>
  <si>
    <t>Toy Story 3</t>
  </si>
  <si>
    <t>Iron Man 3</t>
  </si>
  <si>
    <t>The Hunger Games</t>
  </si>
  <si>
    <t>Spider-Man</t>
  </si>
  <si>
    <t>Transformers: Revenge of the Fallen</t>
  </si>
  <si>
    <t>Frozen</t>
  </si>
  <si>
    <t>Jurassic Park</t>
  </si>
  <si>
    <t>Harry Potter and the Deathly Hallows: Part II</t>
  </si>
  <si>
    <t>Finding Nemo</t>
  </si>
  <si>
    <t>Star Wars Ep. III: Revenge of the Sith</t>
  </si>
  <si>
    <t>The Lord of the Rings: The Return of the King</t>
  </si>
  <si>
    <t>Spider-Man 2</t>
  </si>
  <si>
    <t>The Passion of the Christ</t>
  </si>
  <si>
    <t>Despicable Me 2</t>
  </si>
  <si>
    <t>Inside Out</t>
  </si>
  <si>
    <t>Furious 7</t>
  </si>
  <si>
    <t>Transformers: Dark of the Moon</t>
  </si>
  <si>
    <t>American Sniper</t>
  </si>
  <si>
    <t>The Lord of the Rings: The Two Towers</t>
  </si>
  <si>
    <t>The Hunger Games: Mockingjay - Part 1</t>
  </si>
  <si>
    <t>Spider-Man 3</t>
  </si>
  <si>
    <t>Minions</t>
  </si>
  <si>
    <t>Alice in Wonderland</t>
  </si>
  <si>
    <t>Guardians of the Galaxy</t>
  </si>
  <si>
    <t>Forrest Gump</t>
  </si>
  <si>
    <t>Shrek the Third</t>
  </si>
  <si>
    <t>Transformers</t>
  </si>
  <si>
    <t>Iron Man</t>
  </si>
  <si>
    <t>Harry Potter and the Sorcerer’s Stone</t>
  </si>
  <si>
    <t>Indiana Jones and the Kingdom of the Crystal Skull</t>
  </si>
  <si>
    <t>The Lord of the Rings: The Fellowship of the Ring</t>
  </si>
  <si>
    <t>Iron Man 2</t>
  </si>
  <si>
    <t>Pirates of the Caribbean: At World's End</t>
  </si>
  <si>
    <t>Star Wars Ep. VI: Return of the Jedi</t>
  </si>
  <si>
    <t>Independence Day</t>
  </si>
  <si>
    <t>Pirates of the Caribbean: The Curse of the Black Pearl</t>
  </si>
  <si>
    <t>Skyfall</t>
  </si>
  <si>
    <t>The Hobbit: An Unexpected Journey</t>
  </si>
  <si>
    <t>Star Wars Ep. II: Attack of the Clones</t>
  </si>
  <si>
    <t>Harry Potter and the Half-Blood Prince</t>
  </si>
  <si>
    <t>The Twilight Saga: Eclipse</t>
  </si>
  <si>
    <t>The Twilight Saga: New Moon</t>
  </si>
  <si>
    <t>Harry Potter and the Deathly Hallows: Part I</t>
  </si>
  <si>
    <t>The Sixth Sense</t>
  </si>
  <si>
    <t>Up</t>
  </si>
  <si>
    <t>Inception</t>
  </si>
  <si>
    <t>The Twilight Saga: Breaking Dawn, Part 2</t>
  </si>
  <si>
    <t>Harry Potter and the Order of the Phoenix</t>
  </si>
  <si>
    <t>The Chronicles of Narnia: The Lion, the Witch and the Wardrobe</t>
  </si>
  <si>
    <t>Man of Steel</t>
  </si>
  <si>
    <t>Star Wars Ep. V: The Empire Strikes Back</t>
  </si>
  <si>
    <t>Harry Potter and the Goblet of Fire</t>
  </si>
  <si>
    <t>Monsters, Inc.</t>
  </si>
  <si>
    <t>The Matrix Reloaded</t>
  </si>
  <si>
    <t>The Twilight Saga: Breaking Dawn, Part 1</t>
  </si>
  <si>
    <t>Meet the Fockers</t>
  </si>
  <si>
    <t>Home Alone</t>
  </si>
  <si>
    <t>The Hangover</t>
  </si>
  <si>
    <t>Gravity</t>
  </si>
  <si>
    <t>Monsters University</t>
  </si>
  <si>
    <t>Shrek</t>
  </si>
  <si>
    <t>The Amazing Spider-Man</t>
  </si>
  <si>
    <t>Harry Potter and the Chamber of Secrets</t>
  </si>
  <si>
    <t>The Incredibles</t>
  </si>
  <si>
    <t>How the Grinch Stole Christmas</t>
  </si>
  <si>
    <t>Jaws</t>
  </si>
  <si>
    <t>Captain America: The Winter Soldier</t>
  </si>
  <si>
    <t>The Hobbit: The Desolation of Smaug</t>
  </si>
  <si>
    <t>The Lego Movie</t>
  </si>
  <si>
    <t>Star Trek</t>
  </si>
  <si>
    <t>I am Legend</t>
  </si>
  <si>
    <t>The Blind Side</t>
  </si>
  <si>
    <t>The Hobbit: The Battle of the Five Armies</t>
  </si>
  <si>
    <t>The Hangover Part II</t>
  </si>
  <si>
    <t>Despicable Me</t>
  </si>
  <si>
    <t>Night at the Museum</t>
  </si>
  <si>
    <t>Men in Black</t>
  </si>
  <si>
    <t>Harry Potter and the Prisoner of Azkaban</t>
  </si>
  <si>
    <t>Batman</t>
  </si>
  <si>
    <t>Raiders of the Lost Ark</t>
  </si>
  <si>
    <t>The Hunger Games: Mockingjay - Part 2</t>
  </si>
  <si>
    <t>Toy Story 2</t>
  </si>
  <si>
    <t>Transformers: Age of Extinction</t>
  </si>
  <si>
    <t>Cars</t>
  </si>
  <si>
    <t>Bruce Almighty</t>
  </si>
  <si>
    <t>Ghostbusters</t>
  </si>
  <si>
    <t>Star Wars Episode IV: A New Hope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</si>
</sst>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yy;@"/>
    <numFmt numFmtId="166" formatCode="_(&quot;$&quot;* #,##0_);_(&quot;$&quot;* \(#,##0\);_(&quot;$&quot;* &quot;-&quot;??_);_(@_)"/>
    <numFmt numFmtId="167" formatCode="&quot;$&quot;#,,\ &quot;M&quot;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B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/>
    <xf numFmtId="7" fontId="0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7" fontId="2" fillId="0" borderId="0" xfId="0" applyNumberFormat="1" applyFont="1"/>
    <xf numFmtId="0" fontId="0" fillId="0" borderId="0" xfId="0" applyFont="1"/>
    <xf numFmtId="0" fontId="0" fillId="0" borderId="1" xfId="0" applyBorder="1"/>
    <xf numFmtId="0" fontId="0" fillId="4" borderId="1" xfId="0" applyFill="1" applyBorder="1"/>
    <xf numFmtId="2" fontId="0" fillId="0" borderId="3" xfId="0" applyNumberFormat="1" applyFill="1" applyBorder="1"/>
    <xf numFmtId="0" fontId="0" fillId="0" borderId="4" xfId="0" applyBorder="1"/>
    <xf numFmtId="164" fontId="0" fillId="0" borderId="0" xfId="0" applyNumberFormat="1"/>
    <xf numFmtId="165" fontId="0" fillId="0" borderId="1" xfId="0" applyNumberFormat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164" fontId="0" fillId="0" borderId="4" xfId="0" applyNumberFormat="1" applyFill="1" applyBorder="1"/>
    <xf numFmtId="0" fontId="0" fillId="3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left" indent="1"/>
    </xf>
    <xf numFmtId="0" fontId="0" fillId="0" borderId="5" xfId="0" applyBorder="1"/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indent="1"/>
    </xf>
    <xf numFmtId="166" fontId="0" fillId="0" borderId="1" xfId="8" applyNumberFormat="1" applyFont="1" applyBorder="1"/>
    <xf numFmtId="9" fontId="0" fillId="0" borderId="1" xfId="9" applyFont="1" applyFill="1" applyBorder="1"/>
    <xf numFmtId="9" fontId="0" fillId="0" borderId="1" xfId="0" applyNumberFormat="1" applyBorder="1"/>
    <xf numFmtId="0" fontId="0" fillId="2" borderId="1" xfId="0" applyFill="1" applyBorder="1"/>
    <xf numFmtId="166" fontId="0" fillId="6" borderId="1" xfId="8" applyNumberFormat="1" applyFont="1" applyFill="1" applyBorder="1"/>
    <xf numFmtId="9" fontId="6" fillId="0" borderId="1" xfId="9" applyFont="1" applyFill="1" applyBorder="1"/>
    <xf numFmtId="0" fontId="0" fillId="7" borderId="5" xfId="0" applyFill="1" applyBorder="1"/>
    <xf numFmtId="0" fontId="0" fillId="7" borderId="5" xfId="0" applyFill="1" applyBorder="1" applyAlignment="1">
      <alignment horizontal="center"/>
    </xf>
    <xf numFmtId="167" fontId="0" fillId="0" borderId="5" xfId="0" applyNumberFormat="1" applyBorder="1"/>
  </cellXfs>
  <cellStyles count="14">
    <cellStyle name="Currency" xfId="8" builtinId="4"/>
    <cellStyle name="Currency 2" xfId="6"/>
    <cellStyle name="Currency 3" xfId="7"/>
    <cellStyle name="Followed Hyperlink" xfId="3" builtinId="9" hidden="1"/>
    <cellStyle name="Followed Hyperlink" xfId="5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10" builtinId="8" hidden="1"/>
    <cellStyle name="Hyperlink" xfId="12" builtinId="8" hidden="1"/>
    <cellStyle name="Normal" xfId="0" builtinId="0"/>
    <cellStyle name="Normal 2" xfId="1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'array formula'!$J$2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/>
          </c:spPr>
          <c:invertIfNegative val="0"/>
          <c:cat>
            <c:strRef>
              <c:f>'array formula'!$K$3:$K$7</c:f>
              <c:strCache>
                <c:ptCount val="5"/>
                <c:pt idx="0">
                  <c:v>0-60</c:v>
                </c:pt>
                <c:pt idx="1">
                  <c:v>61-70</c:v>
                </c:pt>
                <c:pt idx="2">
                  <c:v>71-80</c:v>
                </c:pt>
                <c:pt idx="3">
                  <c:v>81-90</c:v>
                </c:pt>
                <c:pt idx="4">
                  <c:v>91-100</c:v>
                </c:pt>
              </c:strCache>
            </c:strRef>
          </c:cat>
          <c:val>
            <c:numRef>
              <c:f>'array formula'!$J$3:$J$7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0779144"/>
        <c:axId val="1870782184"/>
      </c:barChart>
      <c:catAx>
        <c:axId val="18707791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70782184"/>
        <c:crosses val="autoZero"/>
        <c:auto val="1"/>
        <c:lblAlgn val="ctr"/>
        <c:lblOffset val="100"/>
        <c:noMultiLvlLbl val="0"/>
      </c:catAx>
      <c:valAx>
        <c:axId val="1870782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0779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123825</xdr:rowOff>
    </xdr:from>
    <xdr:to>
      <xdr:col>11</xdr:col>
      <xdr:colOff>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ve/Dropbox/excel/courses/Shortcuts/Select%20special/Select%20speci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eakeven"/>
      <sheetName val="names"/>
      <sheetName val="grades"/>
      <sheetName val="invoicing"/>
      <sheetName val="temps"/>
      <sheetName val="sales"/>
      <sheetName val="validation"/>
    </sheetNames>
    <sheetDataSet>
      <sheetData sheetId="0"/>
      <sheetData sheetId="1"/>
      <sheetData sheetId="2">
        <row r="2">
          <cell r="J2" t="str">
            <v>Frequency</v>
          </cell>
        </row>
      </sheetData>
      <sheetData sheetId="3"/>
      <sheetData sheetId="4"/>
      <sheetData sheetId="5"/>
      <sheetData sheetId="6">
        <row r="5">
          <cell r="P5" t="str">
            <v>T-shirt</v>
          </cell>
          <cell r="Q5">
            <v>15</v>
          </cell>
          <cell r="S5" t="str">
            <v>Red</v>
          </cell>
        </row>
        <row r="6">
          <cell r="P6" t="str">
            <v>Hat</v>
          </cell>
          <cell r="Q6">
            <v>12</v>
          </cell>
          <cell r="S6" t="str">
            <v>Green</v>
          </cell>
        </row>
        <row r="7">
          <cell r="P7" t="str">
            <v>Hoodie</v>
          </cell>
          <cell r="Q7">
            <v>24</v>
          </cell>
          <cell r="S7" t="str">
            <v>Blue</v>
          </cell>
        </row>
        <row r="8">
          <cell r="S8" t="str">
            <v>Black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4"/>
  <sheetViews>
    <sheetView showGridLines="0" workbookViewId="0">
      <selection activeCell="C5" sqref="C5"/>
    </sheetView>
  </sheetViews>
  <sheetFormatPr baseColWidth="10" defaultColWidth="11" defaultRowHeight="15" x14ac:dyDescent="0"/>
  <cols>
    <col min="1" max="1" width="4.5" customWidth="1"/>
    <col min="2" max="13" width="8.33203125" customWidth="1"/>
  </cols>
  <sheetData>
    <row r="2" spans="2:15">
      <c r="B2" s="5" t="s">
        <v>4</v>
      </c>
    </row>
    <row r="4" spans="2:15">
      <c r="B4" s="2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N4" s="4" t="s">
        <v>75</v>
      </c>
      <c r="O4" s="4" t="s">
        <v>3</v>
      </c>
    </row>
    <row r="5" spans="2:15">
      <c r="B5" s="2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N5" s="3">
        <v>1</v>
      </c>
      <c r="O5" s="3" t="s">
        <v>2</v>
      </c>
    </row>
    <row r="6" spans="2:15">
      <c r="B6" s="2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N6" s="3">
        <v>2</v>
      </c>
      <c r="O6" s="3" t="s">
        <v>2</v>
      </c>
    </row>
    <row r="7" spans="2:15">
      <c r="B7" s="2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N7" s="3">
        <v>3</v>
      </c>
      <c r="O7" s="3" t="s">
        <v>1</v>
      </c>
    </row>
    <row r="8" spans="2:15">
      <c r="B8" s="2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N8" s="3">
        <v>4</v>
      </c>
      <c r="O8" s="3" t="s">
        <v>0</v>
      </c>
    </row>
    <row r="9" spans="2:15">
      <c r="B9" s="2">
        <v>5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2:15">
      <c r="B10" s="2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5">
      <c r="B11" s="2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5">
      <c r="B12" s="2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5">
      <c r="B13" s="2">
        <v>9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5">
      <c r="B14" s="2">
        <v>10</v>
      </c>
      <c r="C14" s="1"/>
      <c r="D14" s="1"/>
      <c r="E14" s="1"/>
      <c r="F14" s="1"/>
      <c r="G14" s="1"/>
      <c r="H14" s="1"/>
      <c r="I14" s="1"/>
      <c r="J14" s="1"/>
      <c r="K14" s="1"/>
      <c r="L14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4"/>
  <sheetViews>
    <sheetView showGridLines="0" tabSelected="1" workbookViewId="0">
      <selection activeCell="D10" sqref="D10"/>
    </sheetView>
  </sheetViews>
  <sheetFormatPr baseColWidth="10" defaultColWidth="11" defaultRowHeight="15" x14ac:dyDescent="0"/>
  <cols>
    <col min="4" max="4" width="48.1640625" customWidth="1"/>
    <col min="5" max="7" width="13.33203125" customWidth="1"/>
  </cols>
  <sheetData>
    <row r="2" spans="2:7">
      <c r="B2" s="5" t="s">
        <v>141</v>
      </c>
    </row>
    <row r="4" spans="2:7">
      <c r="B4" s="37" t="s">
        <v>142</v>
      </c>
      <c r="C4" s="37" t="s">
        <v>143</v>
      </c>
      <c r="D4" s="37" t="s">
        <v>144</v>
      </c>
      <c r="E4" s="38" t="s">
        <v>145</v>
      </c>
      <c r="F4" s="38" t="s">
        <v>146</v>
      </c>
      <c r="G4" s="38" t="s">
        <v>147</v>
      </c>
    </row>
    <row r="5" spans="2:7">
      <c r="B5" s="27">
        <v>1</v>
      </c>
      <c r="C5" s="27">
        <v>2009</v>
      </c>
      <c r="D5" s="27" t="s">
        <v>148</v>
      </c>
      <c r="E5" s="39">
        <v>760507625</v>
      </c>
      <c r="F5" s="39">
        <v>2023411357</v>
      </c>
      <c r="G5" s="39">
        <f>E5+F5</f>
        <v>2783918982</v>
      </c>
    </row>
    <row r="6" spans="2:7">
      <c r="B6" s="27">
        <v>2</v>
      </c>
      <c r="C6" s="27">
        <v>1997</v>
      </c>
      <c r="D6" s="27" t="s">
        <v>149</v>
      </c>
      <c r="E6" s="39">
        <v>658672302</v>
      </c>
      <c r="F6" s="39">
        <v>1548943366</v>
      </c>
      <c r="G6" s="39">
        <f t="shared" ref="G6:G69" si="0">E6+F6</f>
        <v>2207615668</v>
      </c>
    </row>
    <row r="7" spans="2:7">
      <c r="B7" s="27">
        <v>3</v>
      </c>
      <c r="C7" s="27">
        <v>2015</v>
      </c>
      <c r="D7" s="27" t="s">
        <v>150</v>
      </c>
      <c r="E7" s="39">
        <v>652270625</v>
      </c>
      <c r="F7" s="39">
        <v>1017739569</v>
      </c>
      <c r="G7" s="39">
        <f t="shared" si="0"/>
        <v>1670010194</v>
      </c>
    </row>
    <row r="8" spans="2:7">
      <c r="B8" s="27">
        <v>4</v>
      </c>
      <c r="C8" s="27">
        <v>2012</v>
      </c>
      <c r="D8" s="27" t="s">
        <v>151</v>
      </c>
      <c r="E8" s="39">
        <v>623279547</v>
      </c>
      <c r="F8" s="39">
        <v>896200000</v>
      </c>
      <c r="G8" s="39">
        <f t="shared" si="0"/>
        <v>1519479547</v>
      </c>
    </row>
    <row r="9" spans="2:7">
      <c r="B9" s="27">
        <v>5</v>
      </c>
      <c r="C9" s="27">
        <v>2008</v>
      </c>
      <c r="D9" s="27" t="s">
        <v>152</v>
      </c>
      <c r="E9" s="39">
        <v>533345358</v>
      </c>
      <c r="F9" s="39">
        <v>469546000</v>
      </c>
      <c r="G9" s="39">
        <f t="shared" si="0"/>
        <v>1002891358</v>
      </c>
    </row>
    <row r="10" spans="2:7">
      <c r="B10" s="27">
        <v>6</v>
      </c>
      <c r="C10" s="27">
        <v>1999</v>
      </c>
      <c r="D10" s="27" t="s">
        <v>153</v>
      </c>
      <c r="E10" s="39">
        <v>474544677</v>
      </c>
      <c r="F10" s="39">
        <v>552500000</v>
      </c>
      <c r="G10" s="39">
        <f t="shared" si="0"/>
        <v>1027044677</v>
      </c>
    </row>
    <row r="11" spans="2:7">
      <c r="B11" s="27">
        <v>7</v>
      </c>
      <c r="C11" s="27">
        <v>1977</v>
      </c>
      <c r="D11" s="27" t="s">
        <v>247</v>
      </c>
      <c r="E11" s="39">
        <v>460935665</v>
      </c>
      <c r="F11" s="39">
        <v>325600000</v>
      </c>
      <c r="G11" s="39">
        <f t="shared" si="0"/>
        <v>786535665</v>
      </c>
    </row>
    <row r="12" spans="2:7">
      <c r="B12" s="27">
        <v>8</v>
      </c>
      <c r="C12" s="27">
        <v>2015</v>
      </c>
      <c r="D12" s="27" t="s">
        <v>154</v>
      </c>
      <c r="E12" s="39">
        <v>459005868</v>
      </c>
      <c r="F12" s="39">
        <v>945700000</v>
      </c>
      <c r="G12" s="39">
        <f t="shared" si="0"/>
        <v>1404705868</v>
      </c>
    </row>
    <row r="13" spans="2:7">
      <c r="B13" s="27">
        <v>9</v>
      </c>
      <c r="C13" s="27">
        <v>2012</v>
      </c>
      <c r="D13" s="27" t="s">
        <v>155</v>
      </c>
      <c r="E13" s="39">
        <v>448139099</v>
      </c>
      <c r="F13" s="39">
        <v>636300000</v>
      </c>
      <c r="G13" s="39">
        <f t="shared" si="0"/>
        <v>1084439099</v>
      </c>
    </row>
    <row r="14" spans="2:7">
      <c r="B14" s="27">
        <v>10</v>
      </c>
      <c r="C14" s="27">
        <v>2004</v>
      </c>
      <c r="D14" s="27" t="s">
        <v>156</v>
      </c>
      <c r="E14" s="39">
        <v>436471036</v>
      </c>
      <c r="F14" s="39">
        <v>495781885</v>
      </c>
      <c r="G14" s="39">
        <f t="shared" si="0"/>
        <v>932252921</v>
      </c>
    </row>
    <row r="15" spans="2:7">
      <c r="B15" s="27">
        <v>11</v>
      </c>
      <c r="C15" s="27">
        <v>1982</v>
      </c>
      <c r="D15" s="27" t="s">
        <v>157</v>
      </c>
      <c r="E15" s="39">
        <v>434949459</v>
      </c>
      <c r="F15" s="39">
        <v>357854772</v>
      </c>
      <c r="G15" s="39">
        <f t="shared" si="0"/>
        <v>792804231</v>
      </c>
    </row>
    <row r="16" spans="2:7">
      <c r="B16" s="27">
        <v>12</v>
      </c>
      <c r="C16" s="27">
        <v>2013</v>
      </c>
      <c r="D16" s="27" t="s">
        <v>158</v>
      </c>
      <c r="E16" s="39">
        <v>424668047</v>
      </c>
      <c r="F16" s="39">
        <v>440200000</v>
      </c>
      <c r="G16" s="39">
        <f t="shared" si="0"/>
        <v>864868047</v>
      </c>
    </row>
    <row r="17" spans="2:7">
      <c r="B17" s="27">
        <v>13</v>
      </c>
      <c r="C17" s="27">
        <v>2006</v>
      </c>
      <c r="D17" s="27" t="s">
        <v>159</v>
      </c>
      <c r="E17" s="39">
        <v>423315812</v>
      </c>
      <c r="F17" s="39">
        <v>642900000</v>
      </c>
      <c r="G17" s="39">
        <f t="shared" si="0"/>
        <v>1066215812</v>
      </c>
    </row>
    <row r="18" spans="2:7">
      <c r="B18" s="27">
        <v>14</v>
      </c>
      <c r="C18" s="27">
        <v>1994</v>
      </c>
      <c r="D18" s="27" t="s">
        <v>160</v>
      </c>
      <c r="E18" s="39">
        <v>422780140</v>
      </c>
      <c r="F18" s="39">
        <v>564700000</v>
      </c>
      <c r="G18" s="39">
        <f t="shared" si="0"/>
        <v>987480140</v>
      </c>
    </row>
    <row r="19" spans="2:7">
      <c r="B19" s="27">
        <v>15</v>
      </c>
      <c r="C19" s="27">
        <v>2010</v>
      </c>
      <c r="D19" s="27" t="s">
        <v>161</v>
      </c>
      <c r="E19" s="39">
        <v>415004880</v>
      </c>
      <c r="F19" s="39">
        <v>654813349</v>
      </c>
      <c r="G19" s="39">
        <f t="shared" si="0"/>
        <v>1069818229</v>
      </c>
    </row>
    <row r="20" spans="2:7">
      <c r="B20" s="27">
        <v>16</v>
      </c>
      <c r="C20" s="27">
        <v>2013</v>
      </c>
      <c r="D20" s="27" t="s">
        <v>162</v>
      </c>
      <c r="E20" s="39">
        <v>408992272</v>
      </c>
      <c r="F20" s="39">
        <v>806400000</v>
      </c>
      <c r="G20" s="39">
        <f t="shared" si="0"/>
        <v>1215392272</v>
      </c>
    </row>
    <row r="21" spans="2:7">
      <c r="B21" s="27">
        <v>17</v>
      </c>
      <c r="C21" s="27">
        <v>2012</v>
      </c>
      <c r="D21" s="27" t="s">
        <v>163</v>
      </c>
      <c r="E21" s="39">
        <v>408010692</v>
      </c>
      <c r="F21" s="39">
        <v>269912687</v>
      </c>
      <c r="G21" s="39">
        <f t="shared" si="0"/>
        <v>677923379</v>
      </c>
    </row>
    <row r="22" spans="2:7">
      <c r="B22" s="27">
        <v>18</v>
      </c>
      <c r="C22" s="27">
        <v>2002</v>
      </c>
      <c r="D22" s="27" t="s">
        <v>164</v>
      </c>
      <c r="E22" s="39">
        <v>403706375</v>
      </c>
      <c r="F22" s="39">
        <v>418000000</v>
      </c>
      <c r="G22" s="39">
        <f t="shared" si="0"/>
        <v>821706375</v>
      </c>
    </row>
    <row r="23" spans="2:7">
      <c r="B23" s="27">
        <v>19</v>
      </c>
      <c r="C23" s="27">
        <v>2009</v>
      </c>
      <c r="D23" s="27" t="s">
        <v>165</v>
      </c>
      <c r="E23" s="39">
        <v>402111870</v>
      </c>
      <c r="F23" s="39">
        <v>434407829</v>
      </c>
      <c r="G23" s="39">
        <f t="shared" si="0"/>
        <v>836519699</v>
      </c>
    </row>
    <row r="24" spans="2:7">
      <c r="B24" s="27">
        <v>20</v>
      </c>
      <c r="C24" s="27">
        <v>2013</v>
      </c>
      <c r="D24" s="27" t="s">
        <v>166</v>
      </c>
      <c r="E24" s="39">
        <v>400738009</v>
      </c>
      <c r="F24" s="39">
        <v>873496971</v>
      </c>
      <c r="G24" s="39">
        <f t="shared" si="0"/>
        <v>1274234980</v>
      </c>
    </row>
    <row r="25" spans="2:7">
      <c r="B25" s="27">
        <v>21</v>
      </c>
      <c r="C25" s="27">
        <v>1993</v>
      </c>
      <c r="D25" s="27" t="s">
        <v>167</v>
      </c>
      <c r="E25" s="39">
        <v>395708305</v>
      </c>
      <c r="F25" s="39">
        <v>643104279</v>
      </c>
      <c r="G25" s="39">
        <f t="shared" si="0"/>
        <v>1038812584</v>
      </c>
    </row>
    <row r="26" spans="2:7">
      <c r="B26" s="27">
        <v>22</v>
      </c>
      <c r="C26" s="27">
        <v>2011</v>
      </c>
      <c r="D26" s="27" t="s">
        <v>168</v>
      </c>
      <c r="E26" s="39">
        <v>381011219</v>
      </c>
      <c r="F26" s="39">
        <v>960500000</v>
      </c>
      <c r="G26" s="39">
        <f t="shared" si="0"/>
        <v>1341511219</v>
      </c>
    </row>
    <row r="27" spans="2:7">
      <c r="B27" s="27">
        <v>23</v>
      </c>
      <c r="C27" s="27">
        <v>2003</v>
      </c>
      <c r="D27" s="27" t="s">
        <v>169</v>
      </c>
      <c r="E27" s="39">
        <v>380529370</v>
      </c>
      <c r="F27" s="39">
        <v>555900000</v>
      </c>
      <c r="G27" s="39">
        <f t="shared" si="0"/>
        <v>936429370</v>
      </c>
    </row>
    <row r="28" spans="2:7">
      <c r="B28" s="27">
        <v>24</v>
      </c>
      <c r="C28" s="27">
        <v>2005</v>
      </c>
      <c r="D28" s="27" t="s">
        <v>170</v>
      </c>
      <c r="E28" s="39">
        <v>380270577</v>
      </c>
      <c r="F28" s="39">
        <v>468728300</v>
      </c>
      <c r="G28" s="39">
        <f t="shared" si="0"/>
        <v>848998877</v>
      </c>
    </row>
    <row r="29" spans="2:7">
      <c r="B29" s="27">
        <v>25</v>
      </c>
      <c r="C29" s="27">
        <v>2003</v>
      </c>
      <c r="D29" s="27" t="s">
        <v>171</v>
      </c>
      <c r="E29" s="39">
        <v>377845905</v>
      </c>
      <c r="F29" s="39">
        <v>763562762</v>
      </c>
      <c r="G29" s="39">
        <f t="shared" si="0"/>
        <v>1141408667</v>
      </c>
    </row>
    <row r="30" spans="2:7">
      <c r="B30" s="27">
        <v>26</v>
      </c>
      <c r="C30" s="27">
        <v>2004</v>
      </c>
      <c r="D30" s="27" t="s">
        <v>172</v>
      </c>
      <c r="E30" s="39">
        <v>373524485</v>
      </c>
      <c r="F30" s="39">
        <v>410180516</v>
      </c>
      <c r="G30" s="39">
        <f t="shared" si="0"/>
        <v>783705001</v>
      </c>
    </row>
    <row r="31" spans="2:7">
      <c r="B31" s="27">
        <v>27</v>
      </c>
      <c r="C31" s="27">
        <v>2004</v>
      </c>
      <c r="D31" s="27" t="s">
        <v>173</v>
      </c>
      <c r="E31" s="39">
        <v>370782930</v>
      </c>
      <c r="F31" s="39">
        <v>251637737</v>
      </c>
      <c r="G31" s="39">
        <f t="shared" si="0"/>
        <v>622420667</v>
      </c>
    </row>
    <row r="32" spans="2:7">
      <c r="B32" s="27">
        <v>28</v>
      </c>
      <c r="C32" s="27">
        <v>2013</v>
      </c>
      <c r="D32" s="27" t="s">
        <v>174</v>
      </c>
      <c r="E32" s="39">
        <v>368065385</v>
      </c>
      <c r="F32" s="39">
        <v>606808379</v>
      </c>
      <c r="G32" s="39">
        <f t="shared" si="0"/>
        <v>974873764</v>
      </c>
    </row>
    <row r="33" spans="2:7">
      <c r="B33" s="27">
        <v>29</v>
      </c>
      <c r="C33" s="27">
        <v>2015</v>
      </c>
      <c r="D33" s="27" t="s">
        <v>175</v>
      </c>
      <c r="E33" s="39">
        <v>356461711</v>
      </c>
      <c r="F33" s="39">
        <v>496569504</v>
      </c>
      <c r="G33" s="39">
        <f t="shared" si="0"/>
        <v>853031215</v>
      </c>
    </row>
    <row r="34" spans="2:7">
      <c r="B34" s="27">
        <v>30</v>
      </c>
      <c r="C34" s="27">
        <v>2015</v>
      </c>
      <c r="D34" s="27" t="s">
        <v>176</v>
      </c>
      <c r="E34" s="39">
        <v>353007020</v>
      </c>
      <c r="F34" s="39">
        <v>1165213799</v>
      </c>
      <c r="G34" s="39">
        <f t="shared" si="0"/>
        <v>1518220819</v>
      </c>
    </row>
    <row r="35" spans="2:7">
      <c r="B35" s="27">
        <v>31</v>
      </c>
      <c r="C35" s="27">
        <v>2011</v>
      </c>
      <c r="D35" s="27" t="s">
        <v>177</v>
      </c>
      <c r="E35" s="39">
        <v>352390543</v>
      </c>
      <c r="F35" s="39">
        <v>771400000</v>
      </c>
      <c r="G35" s="39">
        <f t="shared" si="0"/>
        <v>1123790543</v>
      </c>
    </row>
    <row r="36" spans="2:7">
      <c r="B36" s="27">
        <v>32</v>
      </c>
      <c r="C36" s="27">
        <v>2014</v>
      </c>
      <c r="D36" s="27" t="s">
        <v>178</v>
      </c>
      <c r="E36" s="39">
        <v>350126372</v>
      </c>
      <c r="F36" s="39">
        <v>197200000</v>
      </c>
      <c r="G36" s="39">
        <f t="shared" si="0"/>
        <v>547326372</v>
      </c>
    </row>
    <row r="37" spans="2:7">
      <c r="B37" s="27">
        <v>33</v>
      </c>
      <c r="C37" s="27">
        <v>2002</v>
      </c>
      <c r="D37" s="27" t="s">
        <v>179</v>
      </c>
      <c r="E37" s="39">
        <v>342548984</v>
      </c>
      <c r="F37" s="39">
        <v>592154195</v>
      </c>
      <c r="G37" s="39">
        <f t="shared" si="0"/>
        <v>934703179</v>
      </c>
    </row>
    <row r="38" spans="2:7">
      <c r="B38" s="27">
        <v>34</v>
      </c>
      <c r="C38" s="27">
        <v>2014</v>
      </c>
      <c r="D38" s="27" t="s">
        <v>180</v>
      </c>
      <c r="E38" s="39">
        <v>337135885</v>
      </c>
      <c r="F38" s="39">
        <v>372500000</v>
      </c>
      <c r="G38" s="39">
        <f t="shared" si="0"/>
        <v>709635885</v>
      </c>
    </row>
    <row r="39" spans="2:7">
      <c r="B39" s="27">
        <v>35</v>
      </c>
      <c r="C39" s="27">
        <v>2007</v>
      </c>
      <c r="D39" s="27" t="s">
        <v>181</v>
      </c>
      <c r="E39" s="39">
        <v>336530303</v>
      </c>
      <c r="F39" s="39">
        <v>554345000</v>
      </c>
      <c r="G39" s="39">
        <f t="shared" si="0"/>
        <v>890875303</v>
      </c>
    </row>
    <row r="40" spans="2:7">
      <c r="B40" s="27">
        <v>36</v>
      </c>
      <c r="C40" s="27">
        <v>2015</v>
      </c>
      <c r="D40" s="27" t="s">
        <v>182</v>
      </c>
      <c r="E40" s="39">
        <v>336037315</v>
      </c>
      <c r="F40" s="39">
        <v>827489131</v>
      </c>
      <c r="G40" s="39">
        <f t="shared" si="0"/>
        <v>1163526446</v>
      </c>
    </row>
    <row r="41" spans="2:7">
      <c r="B41" s="27">
        <v>37</v>
      </c>
      <c r="C41" s="27">
        <v>2010</v>
      </c>
      <c r="D41" s="27" t="s">
        <v>183</v>
      </c>
      <c r="E41" s="39">
        <v>334191110</v>
      </c>
      <c r="F41" s="39">
        <v>691300000</v>
      </c>
      <c r="G41" s="39">
        <f t="shared" si="0"/>
        <v>1025491110</v>
      </c>
    </row>
    <row r="42" spans="2:7">
      <c r="B42" s="27">
        <v>38</v>
      </c>
      <c r="C42" s="27">
        <v>2014</v>
      </c>
      <c r="D42" s="27" t="s">
        <v>184</v>
      </c>
      <c r="E42" s="39">
        <v>333172112</v>
      </c>
      <c r="F42" s="39">
        <v>438000000</v>
      </c>
      <c r="G42" s="39">
        <f t="shared" si="0"/>
        <v>771172112</v>
      </c>
    </row>
    <row r="43" spans="2:7">
      <c r="B43" s="27">
        <v>39</v>
      </c>
      <c r="C43" s="27">
        <v>1994</v>
      </c>
      <c r="D43" s="27" t="s">
        <v>185</v>
      </c>
      <c r="E43" s="39">
        <v>330151138</v>
      </c>
      <c r="F43" s="39">
        <v>349706026</v>
      </c>
      <c r="G43" s="39">
        <f t="shared" si="0"/>
        <v>679857164</v>
      </c>
    </row>
    <row r="44" spans="2:7">
      <c r="B44" s="27">
        <v>40</v>
      </c>
      <c r="C44" s="27">
        <v>2007</v>
      </c>
      <c r="D44" s="27" t="s">
        <v>186</v>
      </c>
      <c r="E44" s="39">
        <v>321012359</v>
      </c>
      <c r="F44" s="39">
        <v>484610992</v>
      </c>
      <c r="G44" s="39">
        <f t="shared" si="0"/>
        <v>805623351</v>
      </c>
    </row>
    <row r="45" spans="2:7">
      <c r="B45" s="27">
        <v>41</v>
      </c>
      <c r="C45" s="27">
        <v>2007</v>
      </c>
      <c r="D45" s="27" t="s">
        <v>187</v>
      </c>
      <c r="E45" s="39">
        <v>319071806</v>
      </c>
      <c r="F45" s="39">
        <v>389026399</v>
      </c>
      <c r="G45" s="39">
        <f t="shared" si="0"/>
        <v>708098205</v>
      </c>
    </row>
    <row r="46" spans="2:7">
      <c r="B46" s="27">
        <v>42</v>
      </c>
      <c r="C46" s="27">
        <v>2008</v>
      </c>
      <c r="D46" s="27" t="s">
        <v>188</v>
      </c>
      <c r="E46" s="39">
        <v>318604126</v>
      </c>
      <c r="F46" s="39">
        <v>263839000</v>
      </c>
      <c r="G46" s="39">
        <f t="shared" si="0"/>
        <v>582443126</v>
      </c>
    </row>
    <row r="47" spans="2:7">
      <c r="B47" s="27">
        <v>43</v>
      </c>
      <c r="C47" s="27">
        <v>2001</v>
      </c>
      <c r="D47" s="27" t="s">
        <v>189</v>
      </c>
      <c r="E47" s="39">
        <v>317575550</v>
      </c>
      <c r="F47" s="39">
        <v>657179821</v>
      </c>
      <c r="G47" s="39">
        <f t="shared" si="0"/>
        <v>974755371</v>
      </c>
    </row>
    <row r="48" spans="2:7">
      <c r="B48" s="27">
        <v>44</v>
      </c>
      <c r="C48" s="27">
        <v>2008</v>
      </c>
      <c r="D48" s="27" t="s">
        <v>190</v>
      </c>
      <c r="E48" s="39">
        <v>317023851</v>
      </c>
      <c r="F48" s="39">
        <v>469534294</v>
      </c>
      <c r="G48" s="39">
        <f t="shared" si="0"/>
        <v>786558145</v>
      </c>
    </row>
    <row r="49" spans="2:7">
      <c r="B49" s="27">
        <v>45</v>
      </c>
      <c r="C49" s="27">
        <v>2001</v>
      </c>
      <c r="D49" s="27" t="s">
        <v>191</v>
      </c>
      <c r="E49" s="39">
        <v>315544750</v>
      </c>
      <c r="F49" s="39">
        <v>571672938</v>
      </c>
      <c r="G49" s="39">
        <f t="shared" si="0"/>
        <v>887217688</v>
      </c>
    </row>
    <row r="50" spans="2:7">
      <c r="B50" s="27">
        <v>46</v>
      </c>
      <c r="C50" s="27">
        <v>2010</v>
      </c>
      <c r="D50" s="27" t="s">
        <v>192</v>
      </c>
      <c r="E50" s="39">
        <v>312128345</v>
      </c>
      <c r="F50" s="39">
        <v>311128000</v>
      </c>
      <c r="G50" s="39">
        <f t="shared" si="0"/>
        <v>623256345</v>
      </c>
    </row>
    <row r="51" spans="2:7">
      <c r="B51" s="27">
        <v>47</v>
      </c>
      <c r="C51" s="27">
        <v>2007</v>
      </c>
      <c r="D51" s="27" t="s">
        <v>193</v>
      </c>
      <c r="E51" s="39">
        <v>309420425</v>
      </c>
      <c r="F51" s="39">
        <v>654000000</v>
      </c>
      <c r="G51" s="39">
        <f t="shared" si="0"/>
        <v>963420425</v>
      </c>
    </row>
    <row r="52" spans="2:7">
      <c r="B52" s="27">
        <v>48</v>
      </c>
      <c r="C52" s="27">
        <v>1983</v>
      </c>
      <c r="D52" s="27" t="s">
        <v>194</v>
      </c>
      <c r="E52" s="39">
        <v>309125409</v>
      </c>
      <c r="F52" s="39">
        <v>263500000</v>
      </c>
      <c r="G52" s="39">
        <f t="shared" si="0"/>
        <v>572625409</v>
      </c>
    </row>
    <row r="53" spans="2:7">
      <c r="B53" s="27">
        <v>49</v>
      </c>
      <c r="C53" s="27">
        <v>1996</v>
      </c>
      <c r="D53" s="27" t="s">
        <v>195</v>
      </c>
      <c r="E53" s="39">
        <v>306124059</v>
      </c>
      <c r="F53" s="39">
        <v>511231623</v>
      </c>
      <c r="G53" s="39">
        <f t="shared" si="0"/>
        <v>817355682</v>
      </c>
    </row>
    <row r="54" spans="2:7">
      <c r="B54" s="27">
        <v>50</v>
      </c>
      <c r="C54" s="27">
        <v>2003</v>
      </c>
      <c r="D54" s="27" t="s">
        <v>196</v>
      </c>
      <c r="E54" s="39">
        <v>305411224</v>
      </c>
      <c r="F54" s="39">
        <v>329542879</v>
      </c>
      <c r="G54" s="39">
        <f t="shared" si="0"/>
        <v>634954103</v>
      </c>
    </row>
    <row r="55" spans="2:7">
      <c r="B55" s="27">
        <v>51</v>
      </c>
      <c r="C55" s="27">
        <v>2012</v>
      </c>
      <c r="D55" s="27" t="s">
        <v>197</v>
      </c>
      <c r="E55" s="39">
        <v>304360277</v>
      </c>
      <c r="F55" s="39">
        <v>806166704</v>
      </c>
      <c r="G55" s="39">
        <f t="shared" si="0"/>
        <v>1110526981</v>
      </c>
    </row>
    <row r="56" spans="2:7">
      <c r="B56" s="27">
        <v>52</v>
      </c>
      <c r="C56" s="27">
        <v>2012</v>
      </c>
      <c r="D56" s="27" t="s">
        <v>198</v>
      </c>
      <c r="E56" s="39">
        <v>303003568</v>
      </c>
      <c r="F56" s="39">
        <v>714000000</v>
      </c>
      <c r="G56" s="39">
        <f t="shared" si="0"/>
        <v>1017003568</v>
      </c>
    </row>
    <row r="57" spans="2:7">
      <c r="B57" s="27">
        <v>53</v>
      </c>
      <c r="C57" s="27">
        <v>2002</v>
      </c>
      <c r="D57" s="27" t="s">
        <v>199</v>
      </c>
      <c r="E57" s="39">
        <v>302181125</v>
      </c>
      <c r="F57" s="39">
        <v>346018875</v>
      </c>
      <c r="G57" s="39">
        <f t="shared" si="0"/>
        <v>648200000</v>
      </c>
    </row>
    <row r="58" spans="2:7">
      <c r="B58" s="27">
        <v>54</v>
      </c>
      <c r="C58" s="27">
        <v>2009</v>
      </c>
      <c r="D58" s="27" t="s">
        <v>200</v>
      </c>
      <c r="E58" s="39">
        <v>301959197</v>
      </c>
      <c r="F58" s="39">
        <v>633124489</v>
      </c>
      <c r="G58" s="39">
        <f t="shared" si="0"/>
        <v>935083686</v>
      </c>
    </row>
    <row r="59" spans="2:7">
      <c r="B59" s="27">
        <v>55</v>
      </c>
      <c r="C59" s="27">
        <v>2010</v>
      </c>
      <c r="D59" s="27" t="s">
        <v>201</v>
      </c>
      <c r="E59" s="39">
        <v>300531751</v>
      </c>
      <c r="F59" s="39">
        <v>405571077</v>
      </c>
      <c r="G59" s="39">
        <f t="shared" si="0"/>
        <v>706102828</v>
      </c>
    </row>
    <row r="60" spans="2:7">
      <c r="B60" s="27">
        <v>56</v>
      </c>
      <c r="C60" s="27">
        <v>2009</v>
      </c>
      <c r="D60" s="27" t="s">
        <v>202</v>
      </c>
      <c r="E60" s="39">
        <v>296623634</v>
      </c>
      <c r="F60" s="39">
        <v>390934093</v>
      </c>
      <c r="G60" s="39">
        <f t="shared" si="0"/>
        <v>687557727</v>
      </c>
    </row>
    <row r="61" spans="2:7">
      <c r="B61" s="27">
        <v>57</v>
      </c>
      <c r="C61" s="27">
        <v>2010</v>
      </c>
      <c r="D61" s="27" t="s">
        <v>203</v>
      </c>
      <c r="E61" s="39">
        <v>295001070</v>
      </c>
      <c r="F61" s="39">
        <v>664300000</v>
      </c>
      <c r="G61" s="39">
        <f t="shared" si="0"/>
        <v>959301070</v>
      </c>
    </row>
    <row r="62" spans="2:7">
      <c r="B62" s="27">
        <v>58</v>
      </c>
      <c r="C62" s="27">
        <v>1999</v>
      </c>
      <c r="D62" s="27" t="s">
        <v>204</v>
      </c>
      <c r="E62" s="39">
        <v>293506292</v>
      </c>
      <c r="F62" s="39">
        <v>379300000</v>
      </c>
      <c r="G62" s="39">
        <f t="shared" si="0"/>
        <v>672806292</v>
      </c>
    </row>
    <row r="63" spans="2:7">
      <c r="B63" s="27">
        <v>59</v>
      </c>
      <c r="C63" s="27">
        <v>2009</v>
      </c>
      <c r="D63" s="27" t="s">
        <v>205</v>
      </c>
      <c r="E63" s="39">
        <v>293004164</v>
      </c>
      <c r="F63" s="39">
        <v>438538457</v>
      </c>
      <c r="G63" s="39">
        <f t="shared" si="0"/>
        <v>731542621</v>
      </c>
    </row>
    <row r="64" spans="2:7">
      <c r="B64" s="27">
        <v>60</v>
      </c>
      <c r="C64" s="27">
        <v>2010</v>
      </c>
      <c r="D64" s="27" t="s">
        <v>206</v>
      </c>
      <c r="E64" s="39">
        <v>292576195</v>
      </c>
      <c r="F64" s="39">
        <v>540008221</v>
      </c>
      <c r="G64" s="39">
        <f t="shared" si="0"/>
        <v>832584416</v>
      </c>
    </row>
    <row r="65" spans="2:7">
      <c r="B65" s="27">
        <v>61</v>
      </c>
      <c r="C65" s="27">
        <v>2012</v>
      </c>
      <c r="D65" s="27" t="s">
        <v>207</v>
      </c>
      <c r="E65" s="39">
        <v>292324737</v>
      </c>
      <c r="F65" s="39">
        <v>537400000</v>
      </c>
      <c r="G65" s="39">
        <f t="shared" si="0"/>
        <v>829724737</v>
      </c>
    </row>
    <row r="66" spans="2:7">
      <c r="B66" s="27">
        <v>62</v>
      </c>
      <c r="C66" s="27">
        <v>2007</v>
      </c>
      <c r="D66" s="27" t="s">
        <v>208</v>
      </c>
      <c r="E66" s="39">
        <v>292004738</v>
      </c>
      <c r="F66" s="39">
        <v>650939197</v>
      </c>
      <c r="G66" s="39">
        <f t="shared" si="0"/>
        <v>942943935</v>
      </c>
    </row>
    <row r="67" spans="2:7">
      <c r="B67" s="27">
        <v>63</v>
      </c>
      <c r="C67" s="27">
        <v>2005</v>
      </c>
      <c r="D67" s="27" t="s">
        <v>209</v>
      </c>
      <c r="E67" s="39">
        <v>291710957</v>
      </c>
      <c r="F67" s="39">
        <v>428828615</v>
      </c>
      <c r="G67" s="39">
        <f t="shared" si="0"/>
        <v>720539572</v>
      </c>
    </row>
    <row r="68" spans="2:7">
      <c r="B68" s="27">
        <v>64</v>
      </c>
      <c r="C68" s="27">
        <v>2013</v>
      </c>
      <c r="D68" s="27" t="s">
        <v>210</v>
      </c>
      <c r="E68" s="39">
        <v>291045518</v>
      </c>
      <c r="F68" s="39">
        <v>376954000</v>
      </c>
      <c r="G68" s="39">
        <f t="shared" si="0"/>
        <v>667999518</v>
      </c>
    </row>
    <row r="69" spans="2:7">
      <c r="B69" s="27">
        <v>65</v>
      </c>
      <c r="C69" s="27">
        <v>1980</v>
      </c>
      <c r="D69" s="27" t="s">
        <v>211</v>
      </c>
      <c r="E69" s="39">
        <v>290158751</v>
      </c>
      <c r="F69" s="39">
        <v>243900000</v>
      </c>
      <c r="G69" s="39">
        <f t="shared" si="0"/>
        <v>534058751</v>
      </c>
    </row>
    <row r="70" spans="2:7">
      <c r="B70" s="27">
        <v>66</v>
      </c>
      <c r="C70" s="27">
        <v>2005</v>
      </c>
      <c r="D70" s="27" t="s">
        <v>212</v>
      </c>
      <c r="E70" s="39">
        <v>290013036</v>
      </c>
      <c r="F70" s="39">
        <v>606898042</v>
      </c>
      <c r="G70" s="39">
        <f t="shared" ref="G70:G104" si="1">E70+F70</f>
        <v>896911078</v>
      </c>
    </row>
    <row r="71" spans="2:7">
      <c r="B71" s="27">
        <v>67</v>
      </c>
      <c r="C71" s="27">
        <v>2001</v>
      </c>
      <c r="D71" s="27" t="s">
        <v>213</v>
      </c>
      <c r="E71" s="39">
        <v>289423425</v>
      </c>
      <c r="F71" s="39">
        <v>270334294</v>
      </c>
      <c r="G71" s="39">
        <f t="shared" si="1"/>
        <v>559757719</v>
      </c>
    </row>
    <row r="72" spans="2:7">
      <c r="B72" s="27">
        <v>68</v>
      </c>
      <c r="C72" s="27">
        <v>2003</v>
      </c>
      <c r="D72" s="27" t="s">
        <v>214</v>
      </c>
      <c r="E72" s="39">
        <v>281553689</v>
      </c>
      <c r="F72" s="39">
        <v>457023240</v>
      </c>
      <c r="G72" s="39">
        <f t="shared" si="1"/>
        <v>738576929</v>
      </c>
    </row>
    <row r="73" spans="2:7">
      <c r="B73" s="27">
        <v>69</v>
      </c>
      <c r="C73" s="27">
        <v>2011</v>
      </c>
      <c r="D73" s="27" t="s">
        <v>215</v>
      </c>
      <c r="E73" s="39">
        <v>281287133</v>
      </c>
      <c r="F73" s="39">
        <v>408132918</v>
      </c>
      <c r="G73" s="39">
        <f t="shared" si="1"/>
        <v>689420051</v>
      </c>
    </row>
    <row r="74" spans="2:7">
      <c r="B74" s="27">
        <v>70</v>
      </c>
      <c r="C74" s="27">
        <v>2004</v>
      </c>
      <c r="D74" s="27" t="s">
        <v>216</v>
      </c>
      <c r="E74" s="39">
        <v>279167575</v>
      </c>
      <c r="F74" s="39">
        <v>237400000</v>
      </c>
      <c r="G74" s="39">
        <f t="shared" si="1"/>
        <v>516567575</v>
      </c>
    </row>
    <row r="75" spans="2:7">
      <c r="B75" s="27">
        <v>71</v>
      </c>
      <c r="C75" s="27">
        <v>1990</v>
      </c>
      <c r="D75" s="27" t="s">
        <v>217</v>
      </c>
      <c r="E75" s="39">
        <v>277504018</v>
      </c>
      <c r="F75" s="39">
        <v>190923432</v>
      </c>
      <c r="G75" s="39">
        <f t="shared" si="1"/>
        <v>468427450</v>
      </c>
    </row>
    <row r="76" spans="2:7">
      <c r="B76" s="27">
        <v>72</v>
      </c>
      <c r="C76" s="27">
        <v>2009</v>
      </c>
      <c r="D76" s="27" t="s">
        <v>218</v>
      </c>
      <c r="E76" s="39">
        <v>277322503</v>
      </c>
      <c r="F76" s="39">
        <v>188441583</v>
      </c>
      <c r="G76" s="39">
        <f t="shared" si="1"/>
        <v>465764086</v>
      </c>
    </row>
    <row r="77" spans="2:7">
      <c r="B77" s="27">
        <v>73</v>
      </c>
      <c r="C77" s="27">
        <v>2013</v>
      </c>
      <c r="D77" s="27" t="s">
        <v>219</v>
      </c>
      <c r="E77" s="39">
        <v>274092705</v>
      </c>
      <c r="F77" s="39">
        <v>442300000</v>
      </c>
      <c r="G77" s="39">
        <f t="shared" si="1"/>
        <v>716392705</v>
      </c>
    </row>
    <row r="78" spans="2:7">
      <c r="B78" s="27">
        <v>74</v>
      </c>
      <c r="C78" s="27">
        <v>2013</v>
      </c>
      <c r="D78" s="27" t="s">
        <v>220</v>
      </c>
      <c r="E78" s="39">
        <v>268488329</v>
      </c>
      <c r="F78" s="39">
        <v>475100000</v>
      </c>
      <c r="G78" s="39">
        <f t="shared" si="1"/>
        <v>743588329</v>
      </c>
    </row>
    <row r="79" spans="2:7">
      <c r="B79" s="27">
        <v>75</v>
      </c>
      <c r="C79" s="27">
        <v>2001</v>
      </c>
      <c r="D79" s="27" t="s">
        <v>221</v>
      </c>
      <c r="E79" s="39">
        <v>267655011</v>
      </c>
      <c r="F79" s="39">
        <v>224157783</v>
      </c>
      <c r="G79" s="39">
        <f t="shared" si="1"/>
        <v>491812794</v>
      </c>
    </row>
    <row r="80" spans="2:7">
      <c r="B80" s="27">
        <v>76</v>
      </c>
      <c r="C80" s="27">
        <v>2012</v>
      </c>
      <c r="D80" s="27" t="s">
        <v>222</v>
      </c>
      <c r="E80" s="39">
        <v>262030663</v>
      </c>
      <c r="F80" s="39">
        <v>495859604</v>
      </c>
      <c r="G80" s="39">
        <f t="shared" si="1"/>
        <v>757890267</v>
      </c>
    </row>
    <row r="81" spans="2:7">
      <c r="B81" s="27">
        <v>77</v>
      </c>
      <c r="C81" s="27">
        <v>2002</v>
      </c>
      <c r="D81" s="27" t="s">
        <v>223</v>
      </c>
      <c r="E81" s="39">
        <v>261987880</v>
      </c>
      <c r="F81" s="39">
        <v>616991754</v>
      </c>
      <c r="G81" s="39">
        <f t="shared" si="1"/>
        <v>878979634</v>
      </c>
    </row>
    <row r="82" spans="2:7">
      <c r="B82" s="27">
        <v>78</v>
      </c>
      <c r="C82" s="27">
        <v>2004</v>
      </c>
      <c r="D82" s="27" t="s">
        <v>224</v>
      </c>
      <c r="E82" s="39">
        <v>261441092</v>
      </c>
      <c r="F82" s="39">
        <v>353285660</v>
      </c>
      <c r="G82" s="39">
        <f t="shared" si="1"/>
        <v>614726752</v>
      </c>
    </row>
    <row r="83" spans="2:7">
      <c r="B83" s="27">
        <v>79</v>
      </c>
      <c r="C83" s="27">
        <v>2000</v>
      </c>
      <c r="D83" s="27" t="s">
        <v>225</v>
      </c>
      <c r="E83" s="39">
        <v>260044825</v>
      </c>
      <c r="F83" s="39">
        <v>85096578</v>
      </c>
      <c r="G83" s="39">
        <f t="shared" si="1"/>
        <v>345141403</v>
      </c>
    </row>
    <row r="84" spans="2:7">
      <c r="B84" s="27">
        <v>80</v>
      </c>
      <c r="C84" s="27">
        <v>1975</v>
      </c>
      <c r="D84" s="27" t="s">
        <v>226</v>
      </c>
      <c r="E84" s="39">
        <v>260000000</v>
      </c>
      <c r="F84" s="39">
        <v>210700000</v>
      </c>
      <c r="G84" s="39">
        <f t="shared" si="1"/>
        <v>470700000</v>
      </c>
    </row>
    <row r="85" spans="2:7">
      <c r="B85" s="27">
        <v>81</v>
      </c>
      <c r="C85" s="27">
        <v>2014</v>
      </c>
      <c r="D85" s="27" t="s">
        <v>227</v>
      </c>
      <c r="E85" s="39">
        <v>259746958</v>
      </c>
      <c r="F85" s="39">
        <v>454100000</v>
      </c>
      <c r="G85" s="39">
        <f t="shared" si="1"/>
        <v>713846958</v>
      </c>
    </row>
    <row r="86" spans="2:7">
      <c r="B86" s="27">
        <v>82</v>
      </c>
      <c r="C86" s="27">
        <v>2013</v>
      </c>
      <c r="D86" s="27" t="s">
        <v>228</v>
      </c>
      <c r="E86" s="39">
        <v>258366855</v>
      </c>
      <c r="F86" s="39">
        <v>702000000</v>
      </c>
      <c r="G86" s="39">
        <f t="shared" si="1"/>
        <v>960366855</v>
      </c>
    </row>
    <row r="87" spans="2:7">
      <c r="B87" s="27">
        <v>83</v>
      </c>
      <c r="C87" s="27">
        <v>2014</v>
      </c>
      <c r="D87" s="27" t="s">
        <v>229</v>
      </c>
      <c r="E87" s="39">
        <v>257784718</v>
      </c>
      <c r="F87" s="39">
        <v>199944670</v>
      </c>
      <c r="G87" s="39">
        <f t="shared" si="1"/>
        <v>457729388</v>
      </c>
    </row>
    <row r="88" spans="2:7">
      <c r="B88" s="27">
        <v>84</v>
      </c>
      <c r="C88" s="27">
        <v>2009</v>
      </c>
      <c r="D88" s="27" t="s">
        <v>230</v>
      </c>
      <c r="E88" s="39">
        <v>257730019</v>
      </c>
      <c r="F88" s="39">
        <v>127950427</v>
      </c>
      <c r="G88" s="39">
        <f t="shared" si="1"/>
        <v>385680446</v>
      </c>
    </row>
    <row r="89" spans="2:7">
      <c r="B89" s="27">
        <v>85</v>
      </c>
      <c r="C89" s="27">
        <v>2007</v>
      </c>
      <c r="D89" s="27" t="s">
        <v>231</v>
      </c>
      <c r="E89" s="39">
        <v>256393010</v>
      </c>
      <c r="F89" s="39">
        <v>329139674</v>
      </c>
      <c r="G89" s="39">
        <f t="shared" si="1"/>
        <v>585532684</v>
      </c>
    </row>
    <row r="90" spans="2:7">
      <c r="B90" s="27">
        <v>86</v>
      </c>
      <c r="C90" s="27">
        <v>2009</v>
      </c>
      <c r="D90" s="27" t="s">
        <v>232</v>
      </c>
      <c r="E90" s="39">
        <v>255959475</v>
      </c>
      <c r="F90" s="39">
        <v>49746319</v>
      </c>
      <c r="G90" s="39">
        <f t="shared" si="1"/>
        <v>305705794</v>
      </c>
    </row>
    <row r="91" spans="2:7">
      <c r="B91" s="27">
        <v>87</v>
      </c>
      <c r="C91" s="27">
        <v>2014</v>
      </c>
      <c r="D91" s="27" t="s">
        <v>233</v>
      </c>
      <c r="E91" s="39">
        <v>255119788</v>
      </c>
      <c r="F91" s="39">
        <v>700000000</v>
      </c>
      <c r="G91" s="39">
        <f t="shared" si="1"/>
        <v>955119788</v>
      </c>
    </row>
    <row r="92" spans="2:7">
      <c r="B92" s="27">
        <v>88</v>
      </c>
      <c r="C92" s="27">
        <v>2011</v>
      </c>
      <c r="D92" s="27" t="s">
        <v>234</v>
      </c>
      <c r="E92" s="39">
        <v>254464305</v>
      </c>
      <c r="F92" s="39">
        <v>332000000</v>
      </c>
      <c r="G92" s="39">
        <f t="shared" si="1"/>
        <v>586464305</v>
      </c>
    </row>
    <row r="93" spans="2:7">
      <c r="B93" s="27">
        <v>89</v>
      </c>
      <c r="C93" s="27">
        <v>2010</v>
      </c>
      <c r="D93" s="27" t="s">
        <v>235</v>
      </c>
      <c r="E93" s="39">
        <v>251513985</v>
      </c>
      <c r="F93" s="39">
        <v>291981048</v>
      </c>
      <c r="G93" s="39">
        <f t="shared" si="1"/>
        <v>543495033</v>
      </c>
    </row>
    <row r="94" spans="2:7">
      <c r="B94" s="27">
        <v>90</v>
      </c>
      <c r="C94" s="27">
        <v>2006</v>
      </c>
      <c r="D94" s="27" t="s">
        <v>236</v>
      </c>
      <c r="E94" s="39">
        <v>250863268</v>
      </c>
      <c r="F94" s="39">
        <v>328583139</v>
      </c>
      <c r="G94" s="39">
        <f t="shared" si="1"/>
        <v>579446407</v>
      </c>
    </row>
    <row r="95" spans="2:7">
      <c r="B95" s="27">
        <v>91</v>
      </c>
      <c r="C95" s="27">
        <v>1997</v>
      </c>
      <c r="D95" s="27" t="s">
        <v>237</v>
      </c>
      <c r="E95" s="39">
        <v>250147615</v>
      </c>
      <c r="F95" s="39">
        <v>337100000</v>
      </c>
      <c r="G95" s="39">
        <f t="shared" si="1"/>
        <v>587247615</v>
      </c>
    </row>
    <row r="96" spans="2:7">
      <c r="B96" s="27">
        <v>92</v>
      </c>
      <c r="C96" s="27">
        <v>2004</v>
      </c>
      <c r="D96" s="27" t="s">
        <v>238</v>
      </c>
      <c r="E96" s="39">
        <v>249538952</v>
      </c>
      <c r="F96" s="39">
        <v>547149597</v>
      </c>
      <c r="G96" s="39">
        <f t="shared" si="1"/>
        <v>796688549</v>
      </c>
    </row>
    <row r="97" spans="2:7">
      <c r="B97" s="27">
        <v>93</v>
      </c>
      <c r="C97" s="27">
        <v>1989</v>
      </c>
      <c r="D97" s="27" t="s">
        <v>239</v>
      </c>
      <c r="E97" s="39">
        <v>248972777</v>
      </c>
      <c r="F97" s="39">
        <v>160160000</v>
      </c>
      <c r="G97" s="39">
        <f t="shared" si="1"/>
        <v>409132777</v>
      </c>
    </row>
    <row r="98" spans="2:7">
      <c r="B98" s="27">
        <v>94</v>
      </c>
      <c r="C98" s="27">
        <v>1981</v>
      </c>
      <c r="D98" s="27" t="s">
        <v>240</v>
      </c>
      <c r="E98" s="39">
        <v>248159971</v>
      </c>
      <c r="F98" s="39">
        <v>141766000</v>
      </c>
      <c r="G98" s="39">
        <f t="shared" si="1"/>
        <v>389925971</v>
      </c>
    </row>
    <row r="99" spans="2:7">
      <c r="B99" s="27">
        <v>95</v>
      </c>
      <c r="C99" s="27">
        <v>2015</v>
      </c>
      <c r="D99" s="27" t="s">
        <v>241</v>
      </c>
      <c r="E99" s="39">
        <v>246883184</v>
      </c>
      <c r="F99" s="39">
        <v>320100000</v>
      </c>
      <c r="G99" s="39">
        <f t="shared" si="1"/>
        <v>566983184</v>
      </c>
    </row>
    <row r="100" spans="2:7">
      <c r="B100" s="27">
        <v>96</v>
      </c>
      <c r="C100" s="27">
        <v>1999</v>
      </c>
      <c r="D100" s="27" t="s">
        <v>242</v>
      </c>
      <c r="E100" s="39">
        <v>245823397</v>
      </c>
      <c r="F100" s="39">
        <v>265506097</v>
      </c>
      <c r="G100" s="39">
        <f t="shared" si="1"/>
        <v>511329494</v>
      </c>
    </row>
    <row r="101" spans="2:7">
      <c r="B101" s="27">
        <v>97</v>
      </c>
      <c r="C101" s="27">
        <v>2014</v>
      </c>
      <c r="D101" s="27" t="s">
        <v>243</v>
      </c>
      <c r="E101" s="39">
        <v>245439076</v>
      </c>
      <c r="F101" s="39">
        <v>858600000</v>
      </c>
      <c r="G101" s="39">
        <f t="shared" si="1"/>
        <v>1104039076</v>
      </c>
    </row>
    <row r="102" spans="2:7">
      <c r="B102" s="27">
        <v>98</v>
      </c>
      <c r="C102" s="27">
        <v>2006</v>
      </c>
      <c r="D102" s="27" t="s">
        <v>244</v>
      </c>
      <c r="E102" s="39">
        <v>244082982</v>
      </c>
      <c r="F102" s="39">
        <v>217568264</v>
      </c>
      <c r="G102" s="39">
        <f t="shared" si="1"/>
        <v>461651246</v>
      </c>
    </row>
    <row r="103" spans="2:7">
      <c r="B103" s="27">
        <v>99</v>
      </c>
      <c r="C103" s="27">
        <v>2003</v>
      </c>
      <c r="D103" s="27" t="s">
        <v>245</v>
      </c>
      <c r="E103" s="39">
        <v>242704995</v>
      </c>
      <c r="F103" s="39">
        <v>240768967</v>
      </c>
      <c r="G103" s="39">
        <f t="shared" si="1"/>
        <v>483473962</v>
      </c>
    </row>
    <row r="104" spans="2:7">
      <c r="B104" s="27">
        <v>100</v>
      </c>
      <c r="C104" s="27">
        <v>1984</v>
      </c>
      <c r="D104" s="27" t="s">
        <v>246</v>
      </c>
      <c r="E104" s="39">
        <v>242212467</v>
      </c>
      <c r="F104" s="39">
        <v>53000000</v>
      </c>
      <c r="G104" s="39">
        <f t="shared" si="1"/>
        <v>295212467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showGridLines="0" workbookViewId="0">
      <selection activeCell="F5" sqref="F5"/>
    </sheetView>
  </sheetViews>
  <sheetFormatPr baseColWidth="10" defaultColWidth="11" defaultRowHeight="15" x14ac:dyDescent="0"/>
  <cols>
    <col min="1" max="1" width="2.5" customWidth="1"/>
    <col min="2" max="5" width="14.33203125" customWidth="1"/>
    <col min="6" max="6" width="4.1640625" customWidth="1"/>
  </cols>
  <sheetData>
    <row r="2" spans="2:8">
      <c r="B2" s="5" t="s">
        <v>78</v>
      </c>
    </row>
    <row r="4" spans="2:8">
      <c r="B4" s="20" t="s">
        <v>15</v>
      </c>
      <c r="C4" s="21" t="s">
        <v>14</v>
      </c>
      <c r="D4" s="21" t="s">
        <v>13</v>
      </c>
      <c r="E4" s="21" t="s">
        <v>12</v>
      </c>
    </row>
    <row r="5" spans="2:8">
      <c r="B5" s="9" t="s">
        <v>11</v>
      </c>
      <c r="C5" s="8">
        <v>5</v>
      </c>
      <c r="D5" s="7">
        <v>11</v>
      </c>
      <c r="E5" s="6"/>
      <c r="H5" s="11"/>
    </row>
    <row r="6" spans="2:8">
      <c r="B6" s="9" t="s">
        <v>10</v>
      </c>
      <c r="C6" s="8">
        <v>2.5</v>
      </c>
      <c r="D6" s="7">
        <v>12</v>
      </c>
      <c r="E6" s="6"/>
      <c r="H6" s="10"/>
    </row>
    <row r="7" spans="2:8">
      <c r="B7" s="9" t="s">
        <v>9</v>
      </c>
      <c r="C7" s="8">
        <v>5</v>
      </c>
      <c r="D7" s="7">
        <v>15</v>
      </c>
      <c r="E7" s="6"/>
    </row>
    <row r="8" spans="2:8">
      <c r="B8" s="9" t="s">
        <v>8</v>
      </c>
      <c r="C8" s="8">
        <v>4.5</v>
      </c>
      <c r="D8" s="7">
        <v>12</v>
      </c>
      <c r="E8" s="6"/>
      <c r="H8" s="10"/>
    </row>
    <row r="9" spans="2:8">
      <c r="B9" s="9" t="s">
        <v>7</v>
      </c>
      <c r="C9" s="8">
        <v>5</v>
      </c>
      <c r="D9" s="7">
        <v>13</v>
      </c>
      <c r="E9" s="6"/>
    </row>
    <row r="10" spans="2:8">
      <c r="B10" s="9" t="s">
        <v>6</v>
      </c>
      <c r="C10" s="8">
        <v>3</v>
      </c>
      <c r="D10" s="7">
        <v>12</v>
      </c>
      <c r="E10" s="6"/>
      <c r="H10" s="10"/>
    </row>
    <row r="11" spans="2:8">
      <c r="B11" s="9" t="s">
        <v>5</v>
      </c>
      <c r="C11" s="8">
        <v>5</v>
      </c>
      <c r="D11" s="7">
        <v>13</v>
      </c>
      <c r="E11" s="6"/>
    </row>
    <row r="13" spans="2:8">
      <c r="B13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showGridLines="0" workbookViewId="0">
      <selection activeCell="C5" sqref="C5"/>
    </sheetView>
  </sheetViews>
  <sheetFormatPr baseColWidth="10" defaultColWidth="11" defaultRowHeight="15" x14ac:dyDescent="0"/>
  <cols>
    <col min="2" max="2" width="19.1640625" customWidth="1"/>
    <col min="3" max="3" width="18.83203125" customWidth="1"/>
  </cols>
  <sheetData>
    <row r="2" spans="2:5">
      <c r="B2" s="5" t="s">
        <v>29</v>
      </c>
    </row>
    <row r="4" spans="2:5">
      <c r="B4" s="13" t="s">
        <v>15</v>
      </c>
      <c r="C4" s="13" t="s">
        <v>28</v>
      </c>
      <c r="D4" s="13" t="s">
        <v>27</v>
      </c>
      <c r="E4" s="13" t="s">
        <v>26</v>
      </c>
    </row>
    <row r="5" spans="2:5">
      <c r="B5" s="12" t="s">
        <v>25</v>
      </c>
      <c r="C5" s="12" t="str">
        <f t="shared" ref="C5:C14" si="0">PROPER(B5)</f>
        <v>Traci Brown</v>
      </c>
      <c r="D5" s="12" t="str">
        <f t="shared" ref="D5:D14" si="1">LEFT(C5,FIND(" ",C5)-1)</f>
        <v>Traci</v>
      </c>
      <c r="E5" s="12" t="str">
        <f t="shared" ref="E5:E14" si="2">RIGHT(C5,LEN(C5)-FIND("*",SUBSTITUTE(C5," ","*",LEN(C5)-LEN(SUBSTITUTE(C5," ","")))))</f>
        <v>Brown</v>
      </c>
    </row>
    <row r="6" spans="2:5">
      <c r="B6" s="12" t="s">
        <v>24</v>
      </c>
      <c r="C6" s="12" t="str">
        <f t="shared" si="0"/>
        <v>Maureen Hannan</v>
      </c>
      <c r="D6" s="12" t="str">
        <f t="shared" si="1"/>
        <v>Maureen</v>
      </c>
      <c r="E6" s="12" t="str">
        <f t="shared" si="2"/>
        <v>Hannan</v>
      </c>
    </row>
    <row r="7" spans="2:5">
      <c r="B7" s="12" t="s">
        <v>23</v>
      </c>
      <c r="C7" s="12" t="str">
        <f t="shared" si="0"/>
        <v>Linda Thomas</v>
      </c>
      <c r="D7" s="12" t="str">
        <f t="shared" si="1"/>
        <v>Linda</v>
      </c>
      <c r="E7" s="12" t="str">
        <f t="shared" si="2"/>
        <v>Thomas</v>
      </c>
    </row>
    <row r="8" spans="2:5">
      <c r="B8" s="12" t="s">
        <v>22</v>
      </c>
      <c r="C8" s="12" t="str">
        <f t="shared" si="0"/>
        <v>Sarah Burton</v>
      </c>
      <c r="D8" s="12" t="str">
        <f t="shared" si="1"/>
        <v>Sarah</v>
      </c>
      <c r="E8" s="12" t="str">
        <f t="shared" si="2"/>
        <v>Burton</v>
      </c>
    </row>
    <row r="9" spans="2:5">
      <c r="B9" s="12" t="s">
        <v>21</v>
      </c>
      <c r="C9" s="12" t="str">
        <f t="shared" si="0"/>
        <v>Kevin Grizz</v>
      </c>
      <c r="D9" s="12" t="str">
        <f t="shared" si="1"/>
        <v>Kevin</v>
      </c>
      <c r="E9" s="12" t="str">
        <f t="shared" si="2"/>
        <v>Grizz</v>
      </c>
    </row>
    <row r="10" spans="2:5">
      <c r="B10" s="12" t="s">
        <v>20</v>
      </c>
      <c r="C10" s="12" t="str">
        <f t="shared" si="0"/>
        <v>Charles Jackson</v>
      </c>
      <c r="D10" s="12" t="str">
        <f t="shared" si="1"/>
        <v>Charles</v>
      </c>
      <c r="E10" s="12" t="str">
        <f t="shared" si="2"/>
        <v>Jackson</v>
      </c>
    </row>
    <row r="11" spans="2:5">
      <c r="B11" s="12" t="s">
        <v>19</v>
      </c>
      <c r="C11" s="12" t="str">
        <f t="shared" si="0"/>
        <v>Ann Helsel</v>
      </c>
      <c r="D11" s="12" t="str">
        <f t="shared" si="1"/>
        <v>Ann</v>
      </c>
      <c r="E11" s="12" t="str">
        <f t="shared" si="2"/>
        <v>Helsel</v>
      </c>
    </row>
    <row r="12" spans="2:5">
      <c r="B12" s="12" t="s">
        <v>18</v>
      </c>
      <c r="C12" s="12" t="str">
        <f t="shared" si="0"/>
        <v>Jason Ward</v>
      </c>
      <c r="D12" s="12" t="str">
        <f t="shared" si="1"/>
        <v>Jason</v>
      </c>
      <c r="E12" s="12" t="str">
        <f t="shared" si="2"/>
        <v>Ward</v>
      </c>
    </row>
    <row r="13" spans="2:5">
      <c r="B13" s="12" t="s">
        <v>17</v>
      </c>
      <c r="C13" s="12" t="str">
        <f t="shared" si="0"/>
        <v>Edward Taylor</v>
      </c>
      <c r="D13" s="12" t="str">
        <f t="shared" si="1"/>
        <v>Edward</v>
      </c>
      <c r="E13" s="12" t="str">
        <f t="shared" si="2"/>
        <v>Taylor</v>
      </c>
    </row>
    <row r="14" spans="2:5">
      <c r="B14" s="12" t="s">
        <v>16</v>
      </c>
      <c r="C14" s="12" t="str">
        <f t="shared" si="0"/>
        <v>Debbie Jackson</v>
      </c>
      <c r="D14" s="12" t="str">
        <f t="shared" si="1"/>
        <v>Debbie</v>
      </c>
      <c r="E14" s="12" t="str">
        <f t="shared" si="2"/>
        <v>Jackson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showGridLines="0" workbookViewId="0">
      <selection activeCell="C6" sqref="C6"/>
    </sheetView>
  </sheetViews>
  <sheetFormatPr baseColWidth="10" defaultColWidth="11" defaultRowHeight="15" x14ac:dyDescent="0"/>
  <cols>
    <col min="1" max="1" width="6.83203125" customWidth="1"/>
    <col min="2" max="2" width="19.1640625" bestFit="1" customWidth="1"/>
    <col min="4" max="4" width="10.6640625" customWidth="1"/>
  </cols>
  <sheetData>
    <row r="2" spans="2:4">
      <c r="B2" s="5" t="s">
        <v>76</v>
      </c>
    </row>
    <row r="5" spans="2:4">
      <c r="B5" s="23" t="s">
        <v>79</v>
      </c>
      <c r="C5" s="23" t="s">
        <v>80</v>
      </c>
    </row>
    <row r="6" spans="2:4">
      <c r="B6" s="15" t="s">
        <v>33</v>
      </c>
      <c r="C6" s="22">
        <v>100</v>
      </c>
      <c r="D6" s="16"/>
    </row>
    <row r="7" spans="2:4">
      <c r="B7" s="15" t="s">
        <v>32</v>
      </c>
      <c r="C7" s="22">
        <v>200</v>
      </c>
    </row>
    <row r="8" spans="2:4">
      <c r="B8" s="15" t="s">
        <v>31</v>
      </c>
      <c r="C8" s="22">
        <v>300</v>
      </c>
    </row>
    <row r="9" spans="2:4">
      <c r="B9" s="15" t="s">
        <v>77</v>
      </c>
      <c r="C9" s="22">
        <v>400</v>
      </c>
    </row>
    <row r="12" spans="2:4">
      <c r="C12" s="14">
        <v>1.1000000000000001</v>
      </c>
      <c r="D12" t="s">
        <v>30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showGridLines="0" workbookViewId="0">
      <selection activeCell="E5" sqref="E5"/>
    </sheetView>
  </sheetViews>
  <sheetFormatPr baseColWidth="10" defaultColWidth="11" defaultRowHeight="15" x14ac:dyDescent="0"/>
  <cols>
    <col min="4" max="4" width="12.1640625" bestFit="1" customWidth="1"/>
  </cols>
  <sheetData>
    <row r="2" spans="2:6">
      <c r="B2" s="5" t="s">
        <v>139</v>
      </c>
    </row>
    <row r="4" spans="2:6">
      <c r="B4" s="18" t="s">
        <v>74</v>
      </c>
      <c r="C4" s="18" t="s">
        <v>73</v>
      </c>
      <c r="D4" s="18" t="s">
        <v>72</v>
      </c>
      <c r="E4" s="19" t="s">
        <v>71</v>
      </c>
      <c r="F4" s="18" t="s">
        <v>70</v>
      </c>
    </row>
    <row r="5" spans="2:6">
      <c r="B5" s="12" t="s">
        <v>69</v>
      </c>
      <c r="C5" s="12" t="s">
        <v>68</v>
      </c>
      <c r="D5" s="17">
        <v>35565</v>
      </c>
      <c r="E5" s="1">
        <f t="shared" ref="E5:E23" ca="1" si="0">INT(YEARFRAC(D5,TODAY(),1))</f>
        <v>18</v>
      </c>
      <c r="F5" s="12" t="str">
        <f t="shared" ref="F5:F23" ca="1" si="1">IF(E5&gt;20,"Adult","Minor")</f>
        <v>Minor</v>
      </c>
    </row>
    <row r="6" spans="2:6">
      <c r="B6" s="12" t="s">
        <v>67</v>
      </c>
      <c r="C6" s="12" t="s">
        <v>66</v>
      </c>
      <c r="D6" s="17">
        <v>36035</v>
      </c>
      <c r="E6" s="1">
        <f t="shared" ca="1" si="0"/>
        <v>17</v>
      </c>
      <c r="F6" s="12" t="str">
        <f t="shared" ca="1" si="1"/>
        <v>Minor</v>
      </c>
    </row>
    <row r="7" spans="2:6">
      <c r="B7" s="12" t="s">
        <v>55</v>
      </c>
      <c r="C7" s="12" t="s">
        <v>65</v>
      </c>
      <c r="D7" s="17">
        <v>20940</v>
      </c>
      <c r="E7" s="1">
        <f t="shared" ca="1" si="0"/>
        <v>58</v>
      </c>
      <c r="F7" s="12" t="str">
        <f t="shared" ca="1" si="1"/>
        <v>Adult</v>
      </c>
    </row>
    <row r="8" spans="2:6">
      <c r="B8" s="12" t="s">
        <v>64</v>
      </c>
      <c r="C8" s="12" t="s">
        <v>63</v>
      </c>
      <c r="D8" s="17">
        <v>24097</v>
      </c>
      <c r="E8" s="1">
        <f t="shared" ca="1" si="0"/>
        <v>50</v>
      </c>
      <c r="F8" s="12" t="str">
        <f t="shared" ca="1" si="1"/>
        <v>Adult</v>
      </c>
    </row>
    <row r="9" spans="2:6">
      <c r="B9" s="12" t="s">
        <v>62</v>
      </c>
      <c r="C9" s="12" t="s">
        <v>61</v>
      </c>
      <c r="D9" s="17">
        <v>24280</v>
      </c>
      <c r="E9" s="1">
        <f t="shared" ca="1" si="0"/>
        <v>49</v>
      </c>
      <c r="F9" s="12" t="str">
        <f t="shared" ca="1" si="1"/>
        <v>Adult</v>
      </c>
    </row>
    <row r="10" spans="2:6">
      <c r="B10" s="12" t="s">
        <v>60</v>
      </c>
      <c r="C10" s="12" t="s">
        <v>59</v>
      </c>
      <c r="D10" s="17">
        <v>23410</v>
      </c>
      <c r="E10" s="1">
        <f t="shared" ca="1" si="0"/>
        <v>51</v>
      </c>
      <c r="F10" s="12" t="str">
        <f t="shared" ca="1" si="1"/>
        <v>Adult</v>
      </c>
    </row>
    <row r="11" spans="2:6">
      <c r="B11" s="12" t="s">
        <v>58</v>
      </c>
      <c r="C11" s="12" t="s">
        <v>57</v>
      </c>
      <c r="D11" s="17">
        <v>22933</v>
      </c>
      <c r="E11" s="1">
        <f t="shared" ca="1" si="0"/>
        <v>53</v>
      </c>
      <c r="F11" s="12" t="str">
        <f t="shared" ca="1" si="1"/>
        <v>Adult</v>
      </c>
    </row>
    <row r="12" spans="2:6">
      <c r="B12" s="12" t="s">
        <v>56</v>
      </c>
      <c r="C12" s="12" t="s">
        <v>55</v>
      </c>
      <c r="D12" s="17">
        <v>33895</v>
      </c>
      <c r="E12" s="1">
        <f t="shared" ca="1" si="0"/>
        <v>23</v>
      </c>
      <c r="F12" s="12" t="str">
        <f t="shared" ca="1" si="1"/>
        <v>Adult</v>
      </c>
    </row>
    <row r="13" spans="2:6">
      <c r="B13" s="12" t="s">
        <v>54</v>
      </c>
      <c r="C13" s="12" t="s">
        <v>53</v>
      </c>
      <c r="D13" s="17">
        <v>34883</v>
      </c>
      <c r="E13" s="1">
        <f t="shared" ca="1" si="0"/>
        <v>20</v>
      </c>
      <c r="F13" s="12" t="str">
        <f t="shared" ca="1" si="1"/>
        <v>Minor</v>
      </c>
    </row>
    <row r="14" spans="2:6">
      <c r="B14" s="12" t="s">
        <v>52</v>
      </c>
      <c r="C14" s="12" t="s">
        <v>51</v>
      </c>
      <c r="D14" s="17">
        <v>37676</v>
      </c>
      <c r="E14" s="1">
        <f t="shared" ca="1" si="0"/>
        <v>12</v>
      </c>
      <c r="F14" s="12" t="str">
        <f t="shared" ca="1" si="1"/>
        <v>Minor</v>
      </c>
    </row>
    <row r="15" spans="2:6">
      <c r="B15" s="12" t="s">
        <v>50</v>
      </c>
      <c r="C15" s="12" t="s">
        <v>49</v>
      </c>
      <c r="D15" s="17">
        <v>27733</v>
      </c>
      <c r="E15" s="1">
        <f t="shared" ca="1" si="0"/>
        <v>40</v>
      </c>
      <c r="F15" s="12" t="str">
        <f t="shared" ca="1" si="1"/>
        <v>Adult</v>
      </c>
    </row>
    <row r="16" spans="2:6">
      <c r="B16" s="12" t="s">
        <v>48</v>
      </c>
      <c r="C16" s="12" t="s">
        <v>47</v>
      </c>
      <c r="D16" s="17">
        <v>22000</v>
      </c>
      <c r="E16" s="1">
        <f t="shared" ca="1" si="0"/>
        <v>55</v>
      </c>
      <c r="F16" s="12" t="str">
        <f t="shared" ca="1" si="1"/>
        <v>Adult</v>
      </c>
    </row>
    <row r="17" spans="2:6">
      <c r="B17" s="12" t="s">
        <v>46</v>
      </c>
      <c r="C17" s="12" t="s">
        <v>45</v>
      </c>
      <c r="D17" s="17">
        <v>29735</v>
      </c>
      <c r="E17" s="1">
        <f t="shared" ca="1" si="0"/>
        <v>34</v>
      </c>
      <c r="F17" s="12" t="str">
        <f t="shared" ca="1" si="1"/>
        <v>Adult</v>
      </c>
    </row>
    <row r="18" spans="2:6">
      <c r="B18" s="12" t="s">
        <v>44</v>
      </c>
      <c r="C18" s="12" t="s">
        <v>43</v>
      </c>
      <c r="D18" s="17">
        <v>24767</v>
      </c>
      <c r="E18" s="1">
        <f t="shared" ca="1" si="0"/>
        <v>48</v>
      </c>
      <c r="F18" s="12" t="str">
        <f t="shared" ca="1" si="1"/>
        <v>Adult</v>
      </c>
    </row>
    <row r="19" spans="2:6">
      <c r="B19" s="12" t="s">
        <v>42</v>
      </c>
      <c r="C19" s="12" t="s">
        <v>41</v>
      </c>
      <c r="D19" s="17">
        <v>15808</v>
      </c>
      <c r="E19" s="1">
        <f t="shared" ca="1" si="0"/>
        <v>72</v>
      </c>
      <c r="F19" s="12" t="str">
        <f t="shared" ca="1" si="1"/>
        <v>Adult</v>
      </c>
    </row>
    <row r="20" spans="2:6">
      <c r="B20" s="12" t="s">
        <v>40</v>
      </c>
      <c r="C20" s="12" t="s">
        <v>39</v>
      </c>
      <c r="D20" s="17">
        <v>28528</v>
      </c>
      <c r="E20" s="1">
        <f t="shared" ca="1" si="0"/>
        <v>37</v>
      </c>
      <c r="F20" s="12" t="str">
        <f t="shared" ca="1" si="1"/>
        <v>Adult</v>
      </c>
    </row>
    <row r="21" spans="2:6">
      <c r="B21" s="12" t="s">
        <v>11</v>
      </c>
      <c r="C21" s="12" t="s">
        <v>38</v>
      </c>
      <c r="D21" s="17">
        <v>34633</v>
      </c>
      <c r="E21" s="1">
        <f t="shared" ca="1" si="0"/>
        <v>21</v>
      </c>
      <c r="F21" s="12" t="str">
        <f t="shared" ca="1" si="1"/>
        <v>Adult</v>
      </c>
    </row>
    <row r="22" spans="2:6">
      <c r="B22" s="12" t="s">
        <v>37</v>
      </c>
      <c r="C22" s="12" t="s">
        <v>36</v>
      </c>
      <c r="D22" s="17">
        <v>37947</v>
      </c>
      <c r="E22" s="1">
        <f t="shared" ca="1" si="0"/>
        <v>12</v>
      </c>
      <c r="F22" s="12" t="str">
        <f t="shared" ca="1" si="1"/>
        <v>Minor</v>
      </c>
    </row>
    <row r="23" spans="2:6">
      <c r="B23" s="12" t="s">
        <v>35</v>
      </c>
      <c r="C23" s="12" t="s">
        <v>34</v>
      </c>
      <c r="D23" s="17">
        <v>35011</v>
      </c>
      <c r="E23" s="1">
        <f t="shared" ca="1" si="0"/>
        <v>20</v>
      </c>
      <c r="F23" s="12" t="str">
        <f t="shared" ca="1" si="1"/>
        <v>Minor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showGridLines="0" workbookViewId="0">
      <selection activeCell="C6" sqref="C6"/>
    </sheetView>
  </sheetViews>
  <sheetFormatPr baseColWidth="10" defaultColWidth="11" defaultRowHeight="15" x14ac:dyDescent="0"/>
  <cols>
    <col min="3" max="3" width="10.83203125" customWidth="1"/>
    <col min="5" max="5" width="10.83203125" customWidth="1"/>
    <col min="9" max="9" width="12.5" bestFit="1" customWidth="1"/>
    <col min="11" max="11" width="11.5" bestFit="1" customWidth="1"/>
  </cols>
  <sheetData>
    <row r="2" spans="2:11">
      <c r="B2" s="5" t="s">
        <v>140</v>
      </c>
    </row>
    <row r="5" spans="2:11">
      <c r="B5" s="34" t="s">
        <v>138</v>
      </c>
      <c r="C5" s="35">
        <v>74000</v>
      </c>
      <c r="E5" s="34" t="s">
        <v>138</v>
      </c>
      <c r="F5" s="34" t="s">
        <v>134</v>
      </c>
      <c r="H5" s="34" t="s">
        <v>15</v>
      </c>
      <c r="I5" s="34" t="s">
        <v>138</v>
      </c>
      <c r="J5" s="34" t="s">
        <v>134</v>
      </c>
      <c r="K5" s="34" t="s">
        <v>137</v>
      </c>
    </row>
    <row r="6" spans="2:11">
      <c r="B6" s="34" t="s">
        <v>134</v>
      </c>
      <c r="C6" s="32">
        <f>IF(C5&gt;=200000,9%,
IF(C5&gt;=175000,8%,
IF(C5&gt;=150000,7%,
IF(C5&gt;=125000,6%,
IF(C5&gt;=100000,5%,
IF(C5&gt;=75000,4%,
IF(C5&gt;=50000,3%,
0%)))))))</f>
        <v>0.03</v>
      </c>
      <c r="E6" s="31">
        <v>50000</v>
      </c>
      <c r="F6" s="33">
        <v>0.03</v>
      </c>
      <c r="H6" s="12" t="s">
        <v>136</v>
      </c>
      <c r="I6" s="31">
        <v>171900</v>
      </c>
      <c r="J6" s="32">
        <f t="shared" ref="J6:J14" si="0">VLOOKUP(I6,comm_table,2,1)</f>
        <v>7.0000000000000007E-2</v>
      </c>
      <c r="K6" s="31">
        <f t="shared" ref="K6:K14" si="1">I6*J6</f>
        <v>12033.000000000002</v>
      </c>
    </row>
    <row r="7" spans="2:11">
      <c r="B7" s="34" t="s">
        <v>134</v>
      </c>
      <c r="C7" s="36">
        <f>IF(C5&gt;=200000,9%,IF(C5&gt;=175000,8%,IF(C5&gt;=150000,7%,IF(C5&gt;=125000,6%,IF(C5&gt;=100000,5%,IF(C5&gt;=75000,4%,IF(C5&gt;=50000,3%,0%)))))))</f>
        <v>0.03</v>
      </c>
      <c r="E7" s="31">
        <v>75000</v>
      </c>
      <c r="F7" s="33">
        <v>0.04</v>
      </c>
      <c r="H7" s="12" t="s">
        <v>135</v>
      </c>
      <c r="I7" s="31">
        <v>93500</v>
      </c>
      <c r="J7" s="32">
        <f t="shared" si="0"/>
        <v>0.04</v>
      </c>
      <c r="K7" s="31">
        <f t="shared" si="1"/>
        <v>3740</v>
      </c>
    </row>
    <row r="8" spans="2:11">
      <c r="B8" s="34" t="s">
        <v>134</v>
      </c>
      <c r="C8" s="32">
        <f>VLOOKUP(C5,comm_table,2,1)</f>
        <v>0.03</v>
      </c>
      <c r="E8" s="31">
        <v>100000</v>
      </c>
      <c r="F8" s="33">
        <v>0.05</v>
      </c>
      <c r="H8" s="12" t="s">
        <v>133</v>
      </c>
      <c r="I8" s="31">
        <v>142400</v>
      </c>
      <c r="J8" s="32">
        <f t="shared" si="0"/>
        <v>0.06</v>
      </c>
      <c r="K8" s="31">
        <f t="shared" si="1"/>
        <v>8544</v>
      </c>
    </row>
    <row r="9" spans="2:11">
      <c r="E9" s="31">
        <v>125000</v>
      </c>
      <c r="F9" s="33">
        <v>0.06</v>
      </c>
      <c r="H9" s="12" t="s">
        <v>132</v>
      </c>
      <c r="I9" s="31">
        <v>119850</v>
      </c>
      <c r="J9" s="32">
        <f t="shared" si="0"/>
        <v>0.05</v>
      </c>
      <c r="K9" s="31">
        <f t="shared" si="1"/>
        <v>5992.5</v>
      </c>
    </row>
    <row r="10" spans="2:11">
      <c r="E10" s="31">
        <v>150000</v>
      </c>
      <c r="F10" s="33">
        <v>7.0000000000000007E-2</v>
      </c>
      <c r="H10" s="12" t="s">
        <v>131</v>
      </c>
      <c r="I10" s="31">
        <v>89450</v>
      </c>
      <c r="J10" s="32">
        <f t="shared" si="0"/>
        <v>0.04</v>
      </c>
      <c r="K10" s="31">
        <f t="shared" si="1"/>
        <v>3578</v>
      </c>
    </row>
    <row r="11" spans="2:11">
      <c r="E11" s="31">
        <v>175000</v>
      </c>
      <c r="F11" s="33">
        <v>0.08</v>
      </c>
      <c r="H11" s="12" t="s">
        <v>130</v>
      </c>
      <c r="I11" s="31">
        <v>124500</v>
      </c>
      <c r="J11" s="32">
        <f t="shared" si="0"/>
        <v>0.05</v>
      </c>
      <c r="K11" s="31">
        <f t="shared" si="1"/>
        <v>6225</v>
      </c>
    </row>
    <row r="12" spans="2:11">
      <c r="E12" s="31">
        <v>200000</v>
      </c>
      <c r="F12" s="33">
        <v>0.09</v>
      </c>
      <c r="H12" s="12" t="s">
        <v>129</v>
      </c>
      <c r="I12" s="31">
        <v>131100</v>
      </c>
      <c r="J12" s="32">
        <f t="shared" si="0"/>
        <v>0.06</v>
      </c>
      <c r="K12" s="31">
        <f t="shared" si="1"/>
        <v>7866</v>
      </c>
    </row>
    <row r="13" spans="2:11">
      <c r="H13" s="12" t="s">
        <v>128</v>
      </c>
      <c r="I13" s="31">
        <v>55300</v>
      </c>
      <c r="J13" s="32">
        <f t="shared" si="0"/>
        <v>0.03</v>
      </c>
      <c r="K13" s="31">
        <f t="shared" si="1"/>
        <v>1659</v>
      </c>
    </row>
    <row r="14" spans="2:11">
      <c r="H14" s="12" t="s">
        <v>59</v>
      </c>
      <c r="I14" s="31">
        <v>161000</v>
      </c>
      <c r="J14" s="32">
        <f t="shared" si="0"/>
        <v>7.0000000000000007E-2</v>
      </c>
      <c r="K14" s="31">
        <f t="shared" si="1"/>
        <v>11270.000000000002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showGridLines="0" workbookViewId="0">
      <selection activeCell="J3" sqref="J3"/>
    </sheetView>
  </sheetViews>
  <sheetFormatPr baseColWidth="10" defaultColWidth="11" defaultRowHeight="15" x14ac:dyDescent="0"/>
  <cols>
    <col min="1" max="1" width="3.5" customWidth="1"/>
    <col min="2" max="2" width="11" customWidth="1"/>
    <col min="3" max="4" width="10.6640625" customWidth="1"/>
    <col min="5" max="5" width="6.5" customWidth="1"/>
    <col min="6" max="7" width="11" customWidth="1"/>
    <col min="8" max="8" width="7.1640625" customWidth="1"/>
    <col min="9" max="9" width="10.33203125" customWidth="1"/>
    <col min="12" max="12" width="7.33203125" customWidth="1"/>
  </cols>
  <sheetData>
    <row r="2" spans="2:11">
      <c r="B2" s="24" t="s">
        <v>15</v>
      </c>
      <c r="C2" s="25" t="s">
        <v>81</v>
      </c>
      <c r="D2" s="25" t="s">
        <v>82</v>
      </c>
      <c r="F2" s="25" t="s">
        <v>81</v>
      </c>
      <c r="G2" s="25" t="s">
        <v>82</v>
      </c>
      <c r="I2" s="25" t="s">
        <v>81</v>
      </c>
      <c r="J2" s="25" t="s">
        <v>83</v>
      </c>
      <c r="K2" s="26" t="s">
        <v>84</v>
      </c>
    </row>
    <row r="3" spans="2:11">
      <c r="B3" s="27" t="s">
        <v>85</v>
      </c>
      <c r="C3" s="28">
        <v>92</v>
      </c>
      <c r="D3" s="29" t="str">
        <f t="shared" ref="D3" si="0">VLOOKUP(C3,grade_key,2,TRUE)</f>
        <v>B</v>
      </c>
      <c r="F3" s="29">
        <v>0</v>
      </c>
      <c r="G3" s="29" t="s">
        <v>86</v>
      </c>
      <c r="I3" s="29">
        <v>60</v>
      </c>
      <c r="J3" s="29"/>
      <c r="K3" s="30" t="s">
        <v>87</v>
      </c>
    </row>
    <row r="4" spans="2:11">
      <c r="B4" s="27" t="s">
        <v>88</v>
      </c>
      <c r="C4" s="28">
        <v>85.333333333333329</v>
      </c>
      <c r="D4" s="29" t="str">
        <f t="shared" ref="D4:D35" si="1">VLOOKUP(C4,grade_key,2,TRUE)</f>
        <v>B</v>
      </c>
      <c r="F4" s="29">
        <v>64</v>
      </c>
      <c r="G4" s="29" t="s">
        <v>89</v>
      </c>
      <c r="I4" s="29">
        <v>70</v>
      </c>
      <c r="J4" s="29"/>
      <c r="K4" s="30" t="s">
        <v>90</v>
      </c>
    </row>
    <row r="5" spans="2:11">
      <c r="B5" s="27" t="s">
        <v>91</v>
      </c>
      <c r="C5" s="28">
        <v>92.333333333333329</v>
      </c>
      <c r="D5" s="29" t="str">
        <f t="shared" si="1"/>
        <v>B</v>
      </c>
      <c r="F5" s="29">
        <v>73</v>
      </c>
      <c r="G5" s="29" t="s">
        <v>92</v>
      </c>
      <c r="I5" s="29">
        <v>80</v>
      </c>
      <c r="J5" s="29"/>
      <c r="K5" s="30" t="s">
        <v>93</v>
      </c>
    </row>
    <row r="6" spans="2:11">
      <c r="B6" s="27" t="s">
        <v>94</v>
      </c>
      <c r="C6" s="28">
        <v>79.333333333333329</v>
      </c>
      <c r="D6" s="29" t="str">
        <f t="shared" si="1"/>
        <v>C</v>
      </c>
      <c r="F6" s="29">
        <v>85</v>
      </c>
      <c r="G6" s="29" t="s">
        <v>95</v>
      </c>
      <c r="I6" s="29">
        <v>90</v>
      </c>
      <c r="J6" s="29"/>
      <c r="K6" s="30" t="s">
        <v>96</v>
      </c>
    </row>
    <row r="7" spans="2:11">
      <c r="B7" s="27" t="s">
        <v>97</v>
      </c>
      <c r="C7" s="28">
        <v>82.333333333333329</v>
      </c>
      <c r="D7" s="29" t="str">
        <f t="shared" si="1"/>
        <v>C</v>
      </c>
      <c r="F7" s="29">
        <v>93</v>
      </c>
      <c r="G7" s="29" t="s">
        <v>98</v>
      </c>
      <c r="I7" s="29">
        <v>100</v>
      </c>
      <c r="J7" s="29"/>
      <c r="K7" s="30" t="s">
        <v>99</v>
      </c>
    </row>
    <row r="8" spans="2:11">
      <c r="B8" s="27" t="s">
        <v>100</v>
      </c>
      <c r="C8" s="28">
        <v>87</v>
      </c>
      <c r="D8" s="29" t="str">
        <f t="shared" si="1"/>
        <v>B</v>
      </c>
    </row>
    <row r="9" spans="2:11">
      <c r="B9" s="27" t="s">
        <v>101</v>
      </c>
      <c r="C9" s="28">
        <v>90.333333333333329</v>
      </c>
      <c r="D9" s="29" t="str">
        <f t="shared" si="1"/>
        <v>B</v>
      </c>
    </row>
    <row r="10" spans="2:11">
      <c r="B10" s="27" t="s">
        <v>102</v>
      </c>
      <c r="C10" s="28">
        <v>79.666666666666671</v>
      </c>
      <c r="D10" s="29" t="str">
        <f t="shared" si="1"/>
        <v>C</v>
      </c>
    </row>
    <row r="11" spans="2:11">
      <c r="B11" s="27" t="s">
        <v>103</v>
      </c>
      <c r="C11" s="28">
        <v>96</v>
      </c>
      <c r="D11" s="29" t="str">
        <f t="shared" si="1"/>
        <v>A</v>
      </c>
    </row>
    <row r="12" spans="2:11">
      <c r="B12" s="27" t="s">
        <v>104</v>
      </c>
      <c r="C12" s="28">
        <v>93</v>
      </c>
      <c r="D12" s="29" t="str">
        <f t="shared" si="1"/>
        <v>A</v>
      </c>
    </row>
    <row r="13" spans="2:11">
      <c r="B13" s="27" t="s">
        <v>105</v>
      </c>
      <c r="C13" s="28">
        <v>75</v>
      </c>
      <c r="D13" s="29" t="str">
        <f t="shared" si="1"/>
        <v>C</v>
      </c>
    </row>
    <row r="14" spans="2:11">
      <c r="B14" s="27" t="s">
        <v>106</v>
      </c>
      <c r="C14" s="28">
        <v>69</v>
      </c>
      <c r="D14" s="29" t="str">
        <f t="shared" si="1"/>
        <v>D</v>
      </c>
    </row>
    <row r="15" spans="2:11">
      <c r="B15" s="27" t="s">
        <v>107</v>
      </c>
      <c r="C15" s="28">
        <v>93</v>
      </c>
      <c r="D15" s="29" t="str">
        <f t="shared" si="1"/>
        <v>A</v>
      </c>
    </row>
    <row r="16" spans="2:11">
      <c r="B16" s="27" t="s">
        <v>108</v>
      </c>
      <c r="C16" s="28">
        <v>76</v>
      </c>
      <c r="D16" s="29" t="str">
        <f t="shared" si="1"/>
        <v>C</v>
      </c>
    </row>
    <row r="17" spans="2:4">
      <c r="B17" s="27" t="s">
        <v>109</v>
      </c>
      <c r="C17" s="28">
        <v>87.666666666666671</v>
      </c>
      <c r="D17" s="29" t="str">
        <f t="shared" si="1"/>
        <v>B</v>
      </c>
    </row>
    <row r="18" spans="2:4">
      <c r="B18" s="27" t="s">
        <v>110</v>
      </c>
      <c r="C18" s="28">
        <v>65</v>
      </c>
      <c r="D18" s="29" t="str">
        <f t="shared" si="1"/>
        <v>D</v>
      </c>
    </row>
    <row r="19" spans="2:4">
      <c r="B19" s="27" t="s">
        <v>111</v>
      </c>
      <c r="C19" s="28">
        <v>79</v>
      </c>
      <c r="D19" s="29" t="str">
        <f t="shared" si="1"/>
        <v>C</v>
      </c>
    </row>
    <row r="20" spans="2:4">
      <c r="B20" s="27" t="s">
        <v>112</v>
      </c>
      <c r="C20" s="28">
        <v>78</v>
      </c>
      <c r="D20" s="29" t="str">
        <f t="shared" si="1"/>
        <v>C</v>
      </c>
    </row>
    <row r="21" spans="2:4">
      <c r="B21" s="27" t="s">
        <v>113</v>
      </c>
      <c r="C21" s="28">
        <v>90.333333333333329</v>
      </c>
      <c r="D21" s="29" t="str">
        <f t="shared" si="1"/>
        <v>B</v>
      </c>
    </row>
    <row r="22" spans="2:4">
      <c r="B22" s="27" t="s">
        <v>114</v>
      </c>
      <c r="C22" s="28">
        <v>84</v>
      </c>
      <c r="D22" s="29" t="str">
        <f t="shared" si="1"/>
        <v>C</v>
      </c>
    </row>
    <row r="23" spans="2:4">
      <c r="B23" s="27" t="s">
        <v>115</v>
      </c>
      <c r="C23" s="28">
        <v>79.666666666666671</v>
      </c>
      <c r="D23" s="29" t="str">
        <f t="shared" si="1"/>
        <v>C</v>
      </c>
    </row>
    <row r="24" spans="2:4">
      <c r="B24" s="27" t="s">
        <v>116</v>
      </c>
      <c r="C24" s="28">
        <v>83</v>
      </c>
      <c r="D24" s="29" t="str">
        <f t="shared" si="1"/>
        <v>C</v>
      </c>
    </row>
    <row r="25" spans="2:4">
      <c r="B25" s="27" t="s">
        <v>117</v>
      </c>
      <c r="C25" s="28">
        <v>82.333333333333329</v>
      </c>
      <c r="D25" s="29" t="str">
        <f t="shared" si="1"/>
        <v>C</v>
      </c>
    </row>
    <row r="26" spans="2:4">
      <c r="B26" s="27" t="s">
        <v>118</v>
      </c>
      <c r="C26" s="28">
        <v>84</v>
      </c>
      <c r="D26" s="29" t="str">
        <f t="shared" si="1"/>
        <v>C</v>
      </c>
    </row>
    <row r="27" spans="2:4">
      <c r="B27" s="27" t="s">
        <v>119</v>
      </c>
      <c r="C27" s="28">
        <v>94.666666666666671</v>
      </c>
      <c r="D27" s="29" t="str">
        <f t="shared" si="1"/>
        <v>A</v>
      </c>
    </row>
    <row r="28" spans="2:4">
      <c r="B28" s="27" t="s">
        <v>120</v>
      </c>
      <c r="C28" s="28">
        <v>80</v>
      </c>
      <c r="D28" s="29" t="str">
        <f t="shared" si="1"/>
        <v>C</v>
      </c>
    </row>
    <row r="29" spans="2:4">
      <c r="B29" s="27" t="s">
        <v>121</v>
      </c>
      <c r="C29" s="28">
        <v>86.333333333333329</v>
      </c>
      <c r="D29" s="29" t="str">
        <f t="shared" si="1"/>
        <v>B</v>
      </c>
    </row>
    <row r="30" spans="2:4">
      <c r="B30" s="27" t="s">
        <v>122</v>
      </c>
      <c r="C30" s="28">
        <v>89.333333333333329</v>
      </c>
      <c r="D30" s="29" t="str">
        <f t="shared" si="1"/>
        <v>B</v>
      </c>
    </row>
    <row r="31" spans="2:4">
      <c r="B31" s="27" t="s">
        <v>123</v>
      </c>
      <c r="C31" s="28">
        <v>83</v>
      </c>
      <c r="D31" s="29" t="str">
        <f t="shared" si="1"/>
        <v>C</v>
      </c>
    </row>
    <row r="32" spans="2:4">
      <c r="B32" s="27" t="s">
        <v>124</v>
      </c>
      <c r="C32" s="28">
        <v>90.666666666666671</v>
      </c>
      <c r="D32" s="29" t="str">
        <f t="shared" si="1"/>
        <v>B</v>
      </c>
    </row>
    <row r="33" spans="2:4">
      <c r="B33" s="27" t="s">
        <v>125</v>
      </c>
      <c r="C33" s="28">
        <v>70.666666666666671</v>
      </c>
      <c r="D33" s="29" t="str">
        <f t="shared" si="1"/>
        <v>D</v>
      </c>
    </row>
    <row r="34" spans="2:4">
      <c r="B34" s="27" t="s">
        <v>126</v>
      </c>
      <c r="C34" s="28">
        <v>63</v>
      </c>
      <c r="D34" s="29" t="str">
        <f t="shared" si="1"/>
        <v>F</v>
      </c>
    </row>
    <row r="35" spans="2:4">
      <c r="B35" s="27" t="s">
        <v>127</v>
      </c>
      <c r="C35" s="28">
        <v>78</v>
      </c>
      <c r="D35" s="29" t="str">
        <f t="shared" si="1"/>
        <v>C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References</vt:lpstr>
      <vt:lpstr>Edit</vt:lpstr>
      <vt:lpstr>Enter multiple</vt:lpstr>
      <vt:lpstr>Convert to values</vt:lpstr>
      <vt:lpstr>Convert in place</vt:lpstr>
      <vt:lpstr>F9</vt:lpstr>
      <vt:lpstr>formula bar</vt:lpstr>
      <vt:lpstr>array formula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exceljet</dc:creator>
  <cp:lastModifiedBy>Dave Bruns</cp:lastModifiedBy>
  <dcterms:created xsi:type="dcterms:W3CDTF">2015-12-28T17:23:13Z</dcterms:created>
  <dcterms:modified xsi:type="dcterms:W3CDTF">2016-02-02T21:21:17Z</dcterms:modified>
</cp:coreProperties>
</file>