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8240" tabRatio="500"/>
  </bookViews>
  <sheets>
    <sheet name="Sheet1" sheetId="1" r:id="rId1"/>
    <sheet name="ref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1" l="1"/>
  <c r="C31" i="1"/>
  <c r="C32" i="1"/>
  <c r="C33" i="1"/>
  <c r="C34" i="1"/>
  <c r="C35" i="1"/>
  <c r="C36" i="1"/>
  <c r="C37" i="1"/>
  <c r="C38" i="1"/>
  <c r="C29" i="1"/>
  <c r="C11" i="2"/>
  <c r="E30" i="1"/>
  <c r="C9" i="1"/>
  <c r="C11" i="1"/>
  <c r="D30" i="1"/>
  <c r="F30" i="1"/>
  <c r="E31" i="1"/>
  <c r="D31" i="1"/>
  <c r="F31" i="1"/>
  <c r="E32" i="1"/>
  <c r="D32" i="1"/>
  <c r="F32" i="1"/>
  <c r="E33" i="1"/>
  <c r="D33" i="1"/>
  <c r="F33" i="1"/>
  <c r="E34" i="1"/>
  <c r="D34" i="1"/>
  <c r="F34" i="1"/>
  <c r="E35" i="1"/>
  <c r="D35" i="1"/>
  <c r="F35" i="1"/>
  <c r="E36" i="1"/>
  <c r="D36" i="1"/>
  <c r="F36" i="1"/>
  <c r="E37" i="1"/>
  <c r="D37" i="1"/>
  <c r="F37" i="1"/>
  <c r="E38" i="1"/>
  <c r="D38" i="1"/>
  <c r="F38" i="1"/>
  <c r="D29" i="1"/>
  <c r="E29" i="1"/>
  <c r="F29" i="1"/>
  <c r="F8" i="1"/>
  <c r="F11" i="1"/>
  <c r="F10" i="1"/>
  <c r="F9" i="1"/>
</calcChain>
</file>

<file path=xl/sharedStrings.xml><?xml version="1.0" encoding="utf-8"?>
<sst xmlns="http://schemas.openxmlformats.org/spreadsheetml/2006/main" count="26" uniqueCount="24">
  <si>
    <t>Grams per cup</t>
  </si>
  <si>
    <t>Cost per cup</t>
  </si>
  <si>
    <t>Home brew</t>
  </si>
  <si>
    <t>Aeropress</t>
  </si>
  <si>
    <t>Coffee in</t>
  </si>
  <si>
    <t>Cups out</t>
  </si>
  <si>
    <t>Cups per day</t>
  </si>
  <si>
    <t>Savings per day</t>
  </si>
  <si>
    <t>Savings per week</t>
  </si>
  <si>
    <t>Year</t>
  </si>
  <si>
    <t>Savings</t>
  </si>
  <si>
    <t>Consumption</t>
  </si>
  <si>
    <t>Savings per month</t>
  </si>
  <si>
    <t>Savings per year</t>
  </si>
  <si>
    <t>Coffeemaker</t>
  </si>
  <si>
    <t>Estimated Savings</t>
  </si>
  <si>
    <t>Coffee - Make at Home vs. Coffee Shop</t>
  </si>
  <si>
    <t>Coffee Shop</t>
  </si>
  <si>
    <t>Make at Home</t>
  </si>
  <si>
    <t>Coffee cost</t>
  </si>
  <si>
    <t>Total cups</t>
  </si>
  <si>
    <t>Home cost</t>
  </si>
  <si>
    <t>Coffee shop cost</t>
  </si>
  <si>
    <t>Coffee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</si>
</sst>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\ &quot;g&quot;"/>
    <numFmt numFmtId="166" formatCode="_(&quot;$&quot;* #,##0.000_);_(&quot;$&quot;* \(#,##0.000\);_(&quot;$&quot;* &quot;-&quot;??_);_(@_)"/>
  </numFmts>
  <fonts count="7" x14ac:knownFonts="1">
    <font>
      <sz val="12"/>
      <color theme="1" tint="0.34998626667073579"/>
      <name val="Calibri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 tint="0.34998626667073579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165" fontId="0" fillId="2" borderId="1" xfId="0" applyNumberFormat="1" applyFill="1" applyBorder="1"/>
    <xf numFmtId="164" fontId="0" fillId="0" borderId="1" xfId="0" applyNumberFormat="1" applyBorder="1"/>
    <xf numFmtId="164" fontId="0" fillId="0" borderId="1" xfId="1" applyNumberFormat="1" applyFont="1" applyBorder="1"/>
    <xf numFmtId="166" fontId="0" fillId="0" borderId="0" xfId="0" applyNumberFormat="1"/>
    <xf numFmtId="165" fontId="0" fillId="0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37" fontId="0" fillId="0" borderId="1" xfId="0" applyNumberFormat="1" applyBorder="1"/>
    <xf numFmtId="0" fontId="6" fillId="0" borderId="0" xfId="0" applyFont="1"/>
    <xf numFmtId="44" fontId="0" fillId="0" borderId="1" xfId="1" applyFont="1" applyFill="1" applyBorder="1"/>
    <xf numFmtId="0" fontId="0" fillId="0" borderId="1" xfId="0" applyFill="1" applyBorder="1"/>
    <xf numFmtId="44" fontId="0" fillId="4" borderId="1" xfId="1" applyFont="1" applyFill="1" applyBorder="1"/>
    <xf numFmtId="44" fontId="0" fillId="4" borderId="1" xfId="0" applyNumberFormat="1" applyFill="1" applyBorder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1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Accumulated Savings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Sheet1!$F$28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Sheet1!$F$29:$F$38</c:f>
              <c:numCache>
                <c:formatCode>_("$"* #,##0_);_("$"* \(#,##0\);_("$"* "-"??_);_(@_)</c:formatCode>
                <c:ptCount val="10"/>
                <c:pt idx="0">
                  <c:v>1006.4844017327716</c:v>
                </c:pt>
                <c:pt idx="1">
                  <c:v>2012.9688034655433</c:v>
                </c:pt>
                <c:pt idx="2">
                  <c:v>3019.4532051983151</c:v>
                </c:pt>
                <c:pt idx="3">
                  <c:v>4025.9376069310865</c:v>
                </c:pt>
                <c:pt idx="4">
                  <c:v>5032.4220086638579</c:v>
                </c:pt>
                <c:pt idx="5">
                  <c:v>6038.9064103966302</c:v>
                </c:pt>
                <c:pt idx="6">
                  <c:v>7045.3908121294016</c:v>
                </c:pt>
                <c:pt idx="7">
                  <c:v>8051.875213862173</c:v>
                </c:pt>
                <c:pt idx="8">
                  <c:v>9058.3596155949454</c:v>
                </c:pt>
                <c:pt idx="9">
                  <c:v>10064.844017327716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327168"/>
        <c:axId val="59675392"/>
      </c:barChart>
      <c:catAx>
        <c:axId val="7632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59675392"/>
        <c:crosses val="autoZero"/>
        <c:auto val="1"/>
        <c:lblAlgn val="ctr"/>
        <c:lblOffset val="100"/>
        <c:noMultiLvlLbl val="0"/>
      </c:catAx>
      <c:valAx>
        <c:axId val="5967539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76327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314960</xdr:colOff>
      <xdr:row>11</xdr:row>
      <xdr:rowOff>172720</xdr:rowOff>
    </xdr:from>
    <xdr:to>
      <xdr:col>6</xdr:col>
      <xdr:colOff>0</xdr:colOff>
      <xdr:row>26</xdr:row>
      <xdr:rowOff>20320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GridLines="0" tabSelected="1" zoomScaleNormal="100" zoomScalePageLayoutView="125" workbookViewId="0">
      <selection activeCell="C5" sqref="C5"/>
    </sheetView>
  </sheetViews>
  <sheetFormatPr defaultColWidth="11" defaultRowHeight="15.75" x14ac:dyDescent="0.25"/>
  <cols>
    <col min="1" max="1" width="4.375" customWidth="1"/>
    <col min="2" max="2" width="19.125" customWidth="1"/>
    <col min="3" max="3" width="10.875" customWidth="1"/>
    <col min="5" max="5" width="17" customWidth="1"/>
  </cols>
  <sheetData>
    <row r="2" spans="2:9" ht="23.25" x14ac:dyDescent="0.35">
      <c r="B2" s="13" t="s">
        <v>16</v>
      </c>
    </row>
    <row r="4" spans="2:9" x14ac:dyDescent="0.25">
      <c r="B4" s="18" t="s">
        <v>17</v>
      </c>
      <c r="C4" s="19"/>
      <c r="E4" s="18" t="s">
        <v>11</v>
      </c>
      <c r="F4" s="19"/>
    </row>
    <row r="5" spans="2:9" x14ac:dyDescent="0.25">
      <c r="B5" s="2" t="s">
        <v>1</v>
      </c>
      <c r="C5" s="14">
        <v>1.5</v>
      </c>
      <c r="E5" s="2" t="s">
        <v>6</v>
      </c>
      <c r="F5" s="15">
        <v>2</v>
      </c>
    </row>
    <row r="6" spans="2:9" x14ac:dyDescent="0.25">
      <c r="C6" s="1"/>
    </row>
    <row r="7" spans="2:9" x14ac:dyDescent="0.25">
      <c r="B7" s="18" t="s">
        <v>18</v>
      </c>
      <c r="C7" s="19"/>
      <c r="E7" s="18" t="s">
        <v>15</v>
      </c>
      <c r="F7" s="19"/>
    </row>
    <row r="8" spans="2:9" x14ac:dyDescent="0.25">
      <c r="B8" s="2" t="s">
        <v>19</v>
      </c>
      <c r="C8" s="14">
        <v>15</v>
      </c>
      <c r="E8" s="2" t="s">
        <v>7</v>
      </c>
      <c r="F8" s="17">
        <f>F5*(C5-C11)</f>
        <v>2.7574915115966347</v>
      </c>
    </row>
    <row r="9" spans="2:9" x14ac:dyDescent="0.25">
      <c r="B9" s="2" t="s">
        <v>23</v>
      </c>
      <c r="C9" s="9">
        <f>CONVERT(3,"lbm","g")</f>
        <v>1360.77711</v>
      </c>
      <c r="E9" s="2" t="s">
        <v>8</v>
      </c>
      <c r="F9" s="17">
        <f>F8*7</f>
        <v>19.302440581176445</v>
      </c>
    </row>
    <row r="10" spans="2:9" x14ac:dyDescent="0.25">
      <c r="B10" s="2" t="s">
        <v>0</v>
      </c>
      <c r="C10" s="9">
        <v>11</v>
      </c>
      <c r="E10" s="2" t="s">
        <v>12</v>
      </c>
      <c r="F10" s="17">
        <f>F8*30</f>
        <v>82.724745347899045</v>
      </c>
    </row>
    <row r="11" spans="2:9" x14ac:dyDescent="0.25">
      <c r="B11" s="2" t="s">
        <v>1</v>
      </c>
      <c r="C11" s="16">
        <f>(C8/C9)*C10</f>
        <v>0.12125424420168267</v>
      </c>
      <c r="E11" s="2" t="s">
        <v>13</v>
      </c>
      <c r="F11" s="17">
        <f>F8*365</f>
        <v>1006.4844017327716</v>
      </c>
      <c r="I11" s="8"/>
    </row>
    <row r="28" spans="2:6" x14ac:dyDescent="0.25">
      <c r="B28" s="10" t="s">
        <v>9</v>
      </c>
      <c r="C28" s="11" t="s">
        <v>20</v>
      </c>
      <c r="D28" s="11" t="s">
        <v>21</v>
      </c>
      <c r="E28" s="11" t="s">
        <v>22</v>
      </c>
      <c r="F28" s="11" t="s">
        <v>10</v>
      </c>
    </row>
    <row r="29" spans="2:6" x14ac:dyDescent="0.25">
      <c r="B29" s="3">
        <v>1</v>
      </c>
      <c r="C29" s="12">
        <f>B29*$F$5*365</f>
        <v>730</v>
      </c>
      <c r="D29" s="7">
        <f t="shared" ref="D29:D38" si="0">B29*(365*$F$5*$C$11)</f>
        <v>88.515598267228341</v>
      </c>
      <c r="E29" s="6">
        <f t="shared" ref="E29:E38" si="1">B29*(365*$F$5*$C$5)</f>
        <v>1095</v>
      </c>
      <c r="F29" s="6">
        <f t="shared" ref="F29:F38" si="2">E29-D29</f>
        <v>1006.4844017327716</v>
      </c>
    </row>
    <row r="30" spans="2:6" x14ac:dyDescent="0.25">
      <c r="B30" s="3">
        <v>2</v>
      </c>
      <c r="C30" s="12">
        <f t="shared" ref="C30:C38" si="3">B30*$F$5*365</f>
        <v>1460</v>
      </c>
      <c r="D30" s="7">
        <f t="shared" si="0"/>
        <v>177.03119653445668</v>
      </c>
      <c r="E30" s="6">
        <f t="shared" si="1"/>
        <v>2190</v>
      </c>
      <c r="F30" s="6">
        <f t="shared" si="2"/>
        <v>2012.9688034655433</v>
      </c>
    </row>
    <row r="31" spans="2:6" x14ac:dyDescent="0.25">
      <c r="B31" s="3">
        <v>3</v>
      </c>
      <c r="C31" s="12">
        <f t="shared" si="3"/>
        <v>2190</v>
      </c>
      <c r="D31" s="7">
        <f t="shared" si="0"/>
        <v>265.546794801685</v>
      </c>
      <c r="E31" s="6">
        <f t="shared" si="1"/>
        <v>3285</v>
      </c>
      <c r="F31" s="6">
        <f t="shared" si="2"/>
        <v>3019.4532051983151</v>
      </c>
    </row>
    <row r="32" spans="2:6" x14ac:dyDescent="0.25">
      <c r="B32" s="3">
        <v>4</v>
      </c>
      <c r="C32" s="12">
        <f t="shared" si="3"/>
        <v>2920</v>
      </c>
      <c r="D32" s="7">
        <f t="shared" si="0"/>
        <v>354.06239306891337</v>
      </c>
      <c r="E32" s="6">
        <f t="shared" si="1"/>
        <v>4380</v>
      </c>
      <c r="F32" s="6">
        <f t="shared" si="2"/>
        <v>4025.9376069310865</v>
      </c>
    </row>
    <row r="33" spans="2:6" x14ac:dyDescent="0.25">
      <c r="B33" s="3">
        <v>5</v>
      </c>
      <c r="C33" s="12">
        <f t="shared" si="3"/>
        <v>3650</v>
      </c>
      <c r="D33" s="7">
        <f t="shared" si="0"/>
        <v>442.57799133614174</v>
      </c>
      <c r="E33" s="6">
        <f t="shared" si="1"/>
        <v>5475</v>
      </c>
      <c r="F33" s="6">
        <f t="shared" si="2"/>
        <v>5032.4220086638579</v>
      </c>
    </row>
    <row r="34" spans="2:6" x14ac:dyDescent="0.25">
      <c r="B34" s="3">
        <v>6</v>
      </c>
      <c r="C34" s="12">
        <f t="shared" si="3"/>
        <v>4380</v>
      </c>
      <c r="D34" s="7">
        <f t="shared" si="0"/>
        <v>531.09358960336999</v>
      </c>
      <c r="E34" s="6">
        <f t="shared" si="1"/>
        <v>6570</v>
      </c>
      <c r="F34" s="6">
        <f t="shared" si="2"/>
        <v>6038.9064103966302</v>
      </c>
    </row>
    <row r="35" spans="2:6" x14ac:dyDescent="0.25">
      <c r="B35" s="3">
        <v>7</v>
      </c>
      <c r="C35" s="12">
        <f t="shared" si="3"/>
        <v>5110</v>
      </c>
      <c r="D35" s="7">
        <f t="shared" si="0"/>
        <v>619.60918787059836</v>
      </c>
      <c r="E35" s="6">
        <f t="shared" si="1"/>
        <v>7665</v>
      </c>
      <c r="F35" s="6">
        <f t="shared" si="2"/>
        <v>7045.3908121294016</v>
      </c>
    </row>
    <row r="36" spans="2:6" x14ac:dyDescent="0.25">
      <c r="B36" s="3">
        <v>8</v>
      </c>
      <c r="C36" s="12">
        <f t="shared" si="3"/>
        <v>5840</v>
      </c>
      <c r="D36" s="7">
        <f t="shared" si="0"/>
        <v>708.12478613782673</v>
      </c>
      <c r="E36" s="6">
        <f t="shared" si="1"/>
        <v>8760</v>
      </c>
      <c r="F36" s="6">
        <f t="shared" si="2"/>
        <v>8051.875213862173</v>
      </c>
    </row>
    <row r="37" spans="2:6" x14ac:dyDescent="0.25">
      <c r="B37" s="3">
        <v>9</v>
      </c>
      <c r="C37" s="12">
        <f t="shared" si="3"/>
        <v>6570</v>
      </c>
      <c r="D37" s="7">
        <f t="shared" si="0"/>
        <v>796.6403844050551</v>
      </c>
      <c r="E37" s="6">
        <f t="shared" si="1"/>
        <v>9855</v>
      </c>
      <c r="F37" s="6">
        <f t="shared" si="2"/>
        <v>9058.3596155949454</v>
      </c>
    </row>
    <row r="38" spans="2:6" x14ac:dyDescent="0.25">
      <c r="B38" s="3">
        <v>10</v>
      </c>
      <c r="C38" s="12">
        <f t="shared" si="3"/>
        <v>7300</v>
      </c>
      <c r="D38" s="7">
        <f t="shared" si="0"/>
        <v>885.15598267228347</v>
      </c>
      <c r="E38" s="6">
        <f t="shared" si="1"/>
        <v>10950</v>
      </c>
      <c r="F38" s="6">
        <f t="shared" si="2"/>
        <v>10064.844017327716</v>
      </c>
    </row>
  </sheetData>
  <mergeCells count="4">
    <mergeCell ref="B4:C4"/>
    <mergeCell ref="B7:C7"/>
    <mergeCell ref="E7:F7"/>
    <mergeCell ref="E4:F4"/>
  </mergeCells>
  <phoneticPr fontId="5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11"/>
  <sheetViews>
    <sheetView zoomScale="125" zoomScaleNormal="125" zoomScalePageLayoutView="125" workbookViewId="0">
      <selection activeCell="D18" sqref="D18"/>
    </sheetView>
  </sheetViews>
  <sheetFormatPr defaultColWidth="11" defaultRowHeight="15.75" x14ac:dyDescent="0.25"/>
  <cols>
    <col min="2" max="2" width="14.375" customWidth="1"/>
  </cols>
  <sheetData>
    <row r="7" spans="2:3" x14ac:dyDescent="0.25">
      <c r="B7" s="18" t="s">
        <v>2</v>
      </c>
      <c r="C7" s="19"/>
    </row>
    <row r="8" spans="2:3" x14ac:dyDescent="0.25">
      <c r="B8" s="2" t="s">
        <v>14</v>
      </c>
      <c r="C8" s="4" t="s">
        <v>3</v>
      </c>
    </row>
    <row r="9" spans="2:3" x14ac:dyDescent="0.25">
      <c r="B9" s="2" t="s">
        <v>4</v>
      </c>
      <c r="C9" s="5">
        <v>22</v>
      </c>
    </row>
    <row r="10" spans="2:3" x14ac:dyDescent="0.25">
      <c r="B10" s="2" t="s">
        <v>5</v>
      </c>
      <c r="C10" s="4">
        <v>2</v>
      </c>
    </row>
    <row r="11" spans="2:3" x14ac:dyDescent="0.25">
      <c r="B11" s="2" t="s">
        <v>0</v>
      </c>
      <c r="C11" s="9">
        <f>C9/C10</f>
        <v>11</v>
      </c>
    </row>
  </sheetData>
  <mergeCells count="1">
    <mergeCell ref="B7:C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cp:lastPrinted>2014-04-22T20:02:47Z</cp:lastPrinted>
  <dcterms:created xsi:type="dcterms:W3CDTF">2014-02-18T23:35:07Z</dcterms:created>
  <dcterms:modified xsi:type="dcterms:W3CDTF">2015-01-30T03:24:07Z</dcterms:modified>
</cp:coreProperties>
</file>