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dev\exceljet-editing\mortgage-payment-schedule\"/>
    </mc:Choice>
  </mc:AlternateContent>
  <xr:revisionPtr revIDLastSave="0" documentId="13_ncr:1_{7B34F0EC-3602-40DD-9EAB-477F75F460E6}" xr6:coauthVersionLast="47" xr6:coauthVersionMax="47" xr10:uidLastSave="{00000000-0000-0000-0000-000000000000}"/>
  <bookViews>
    <workbookView xWindow="-120" yWindow="-120" windowWidth="22680" windowHeight="13530" xr2:uid="{9B0590D2-9D2F-4DEA-B417-EC2F77E57F8E}"/>
  </bookViews>
  <sheets>
    <sheet name="Sheet1" sheetId="4" r:id="rId1"/>
    <sheet name="Sheet2" sheetId="5" r:id="rId2"/>
  </sheets>
  <definedNames>
    <definedName name="_xlnm._FilterDatabase" localSheetId="1" hidden="1">Sheet2!$E$4:$J$364</definedName>
    <definedName name="extraPmt">Sheet2!$C$11</definedName>
    <definedName name="loan">Sheet2!$C$9</definedName>
    <definedName name="pmt">Sheet2!$C$10</definedName>
    <definedName name="rate">Sheet2!$C$5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5" l="1"/>
  <c r="J7" i="5"/>
  <c r="F8" i="5"/>
  <c r="G8" i="5"/>
  <c r="H8" i="5"/>
  <c r="J8" i="5"/>
  <c r="F9" i="5"/>
  <c r="G9" i="5"/>
  <c r="H9" i="5"/>
  <c r="J9" i="5"/>
  <c r="F10" i="5"/>
  <c r="G10" i="5"/>
  <c r="H10" i="5"/>
  <c r="J10" i="5"/>
  <c r="F11" i="5"/>
  <c r="G11" i="5"/>
  <c r="H11" i="5"/>
  <c r="J11" i="5"/>
  <c r="F12" i="5"/>
  <c r="G12" i="5"/>
  <c r="H12" i="5"/>
  <c r="J12" i="5"/>
  <c r="F13" i="5"/>
  <c r="G13" i="5"/>
  <c r="H13" i="5"/>
  <c r="J13" i="5"/>
  <c r="F14" i="5"/>
  <c r="G14" i="5"/>
  <c r="H14" i="5"/>
  <c r="J14" i="5"/>
  <c r="F15" i="5"/>
  <c r="G15" i="5"/>
  <c r="H15" i="5"/>
  <c r="J15" i="5"/>
  <c r="F16" i="5"/>
  <c r="G16" i="5"/>
  <c r="H16" i="5"/>
  <c r="J16" i="5"/>
  <c r="F17" i="5"/>
  <c r="G17" i="5"/>
  <c r="H17" i="5"/>
  <c r="J17" i="5"/>
  <c r="F18" i="5"/>
  <c r="G18" i="5"/>
  <c r="H18" i="5"/>
  <c r="J18" i="5"/>
  <c r="F19" i="5"/>
  <c r="G19" i="5"/>
  <c r="H19" i="5"/>
  <c r="J19" i="5"/>
  <c r="F20" i="5"/>
  <c r="G20" i="5"/>
  <c r="H20" i="5"/>
  <c r="J20" i="5"/>
  <c r="F21" i="5"/>
  <c r="G21" i="5"/>
  <c r="H21" i="5"/>
  <c r="J21" i="5"/>
  <c r="F22" i="5"/>
  <c r="G22" i="5"/>
  <c r="H22" i="5"/>
  <c r="J22" i="5"/>
  <c r="F23" i="5"/>
  <c r="G23" i="5"/>
  <c r="H23" i="5"/>
  <c r="J23" i="5"/>
  <c r="F24" i="5"/>
  <c r="G24" i="5"/>
  <c r="H24" i="5"/>
  <c r="J24" i="5"/>
  <c r="F25" i="5"/>
  <c r="G25" i="5"/>
  <c r="H25" i="5"/>
  <c r="J25" i="5"/>
  <c r="F26" i="5"/>
  <c r="G26" i="5"/>
  <c r="H26" i="5"/>
  <c r="J26" i="5"/>
  <c r="F27" i="5"/>
  <c r="G27" i="5"/>
  <c r="H27" i="5"/>
  <c r="J27" i="5"/>
  <c r="F28" i="5"/>
  <c r="G28" i="5"/>
  <c r="H28" i="5"/>
  <c r="J28" i="5"/>
  <c r="F29" i="5"/>
  <c r="G29" i="5"/>
  <c r="H29" i="5"/>
  <c r="J29" i="5"/>
  <c r="F30" i="5"/>
  <c r="G30" i="5"/>
  <c r="H30" i="5"/>
  <c r="J30" i="5"/>
  <c r="F31" i="5"/>
  <c r="G31" i="5"/>
  <c r="H31" i="5"/>
  <c r="J31" i="5"/>
  <c r="F32" i="5"/>
  <c r="G32" i="5"/>
  <c r="H32" i="5"/>
  <c r="J32" i="5"/>
  <c r="F33" i="5"/>
  <c r="G33" i="5"/>
  <c r="H33" i="5"/>
  <c r="J33" i="5"/>
  <c r="F34" i="5"/>
  <c r="G34" i="5"/>
  <c r="H34" i="5"/>
  <c r="J34" i="5"/>
  <c r="F35" i="5"/>
  <c r="G35" i="5"/>
  <c r="H35" i="5"/>
  <c r="J35" i="5"/>
  <c r="F36" i="5"/>
  <c r="G36" i="5"/>
  <c r="H36" i="5"/>
  <c r="J36" i="5"/>
  <c r="F37" i="5"/>
  <c r="G37" i="5"/>
  <c r="H37" i="5"/>
  <c r="J37" i="5"/>
  <c r="F38" i="5"/>
  <c r="G38" i="5"/>
  <c r="H38" i="5"/>
  <c r="J38" i="5"/>
  <c r="F39" i="5"/>
  <c r="G39" i="5"/>
  <c r="H39" i="5"/>
  <c r="J39" i="5"/>
  <c r="F40" i="5"/>
  <c r="G40" i="5"/>
  <c r="H40" i="5"/>
  <c r="J40" i="5"/>
  <c r="F41" i="5"/>
  <c r="G41" i="5"/>
  <c r="H41" i="5"/>
  <c r="J41" i="5"/>
  <c r="F42" i="5"/>
  <c r="G42" i="5"/>
  <c r="H42" i="5"/>
  <c r="J42" i="5"/>
  <c r="F43" i="5"/>
  <c r="G43" i="5"/>
  <c r="H43" i="5"/>
  <c r="J43" i="5"/>
  <c r="F44" i="5"/>
  <c r="G44" i="5"/>
  <c r="H44" i="5"/>
  <c r="J44" i="5"/>
  <c r="F45" i="5"/>
  <c r="G45" i="5"/>
  <c r="H45" i="5"/>
  <c r="J45" i="5"/>
  <c r="F46" i="5"/>
  <c r="G46" i="5"/>
  <c r="H46" i="5"/>
  <c r="J46" i="5"/>
  <c r="F47" i="5"/>
  <c r="G47" i="5"/>
  <c r="H47" i="5"/>
  <c r="J47" i="5"/>
  <c r="F48" i="5"/>
  <c r="G48" i="5"/>
  <c r="H48" i="5"/>
  <c r="J48" i="5"/>
  <c r="F49" i="5"/>
  <c r="G49" i="5"/>
  <c r="H49" i="5"/>
  <c r="J49" i="5"/>
  <c r="F50" i="5"/>
  <c r="G50" i="5"/>
  <c r="H50" i="5"/>
  <c r="J50" i="5"/>
  <c r="F51" i="5"/>
  <c r="G51" i="5"/>
  <c r="H51" i="5"/>
  <c r="J51" i="5"/>
  <c r="F52" i="5"/>
  <c r="G52" i="5"/>
  <c r="H52" i="5"/>
  <c r="J52" i="5"/>
  <c r="F53" i="5"/>
  <c r="G53" i="5"/>
  <c r="H53" i="5"/>
  <c r="J53" i="5"/>
  <c r="F54" i="5"/>
  <c r="G54" i="5"/>
  <c r="H54" i="5"/>
  <c r="J54" i="5"/>
  <c r="F55" i="5"/>
  <c r="G55" i="5"/>
  <c r="H55" i="5"/>
  <c r="J55" i="5"/>
  <c r="F56" i="5"/>
  <c r="G56" i="5"/>
  <c r="H56" i="5"/>
  <c r="J56" i="5"/>
  <c r="F57" i="5"/>
  <c r="G57" i="5"/>
  <c r="H57" i="5"/>
  <c r="J57" i="5"/>
  <c r="F58" i="5"/>
  <c r="G58" i="5"/>
  <c r="H58" i="5"/>
  <c r="J58" i="5"/>
  <c r="F59" i="5"/>
  <c r="G59" i="5"/>
  <c r="H59" i="5"/>
  <c r="J59" i="5"/>
  <c r="F60" i="5"/>
  <c r="G60" i="5"/>
  <c r="H60" i="5"/>
  <c r="J60" i="5"/>
  <c r="F61" i="5"/>
  <c r="G61" i="5"/>
  <c r="H61" i="5"/>
  <c r="J61" i="5"/>
  <c r="F62" i="5"/>
  <c r="G62" i="5"/>
  <c r="H62" i="5"/>
  <c r="J62" i="5"/>
  <c r="F63" i="5"/>
  <c r="G63" i="5"/>
  <c r="H63" i="5"/>
  <c r="J63" i="5"/>
  <c r="F64" i="5"/>
  <c r="G64" i="5"/>
  <c r="H64" i="5"/>
  <c r="J64" i="5"/>
  <c r="F65" i="5"/>
  <c r="G65" i="5"/>
  <c r="H65" i="5"/>
  <c r="J65" i="5"/>
  <c r="F66" i="5"/>
  <c r="G66" i="5"/>
  <c r="H66" i="5"/>
  <c r="J66" i="5"/>
  <c r="F67" i="5"/>
  <c r="G67" i="5"/>
  <c r="H67" i="5"/>
  <c r="J67" i="5"/>
  <c r="F68" i="5"/>
  <c r="G68" i="5"/>
  <c r="H68" i="5"/>
  <c r="J68" i="5"/>
  <c r="F69" i="5"/>
  <c r="G69" i="5"/>
  <c r="H69" i="5"/>
  <c r="J69" i="5"/>
  <c r="F70" i="5"/>
  <c r="G70" i="5"/>
  <c r="H70" i="5"/>
  <c r="J70" i="5"/>
  <c r="F71" i="5"/>
  <c r="G71" i="5"/>
  <c r="H71" i="5"/>
  <c r="J71" i="5"/>
  <c r="F72" i="5"/>
  <c r="G72" i="5"/>
  <c r="H72" i="5"/>
  <c r="J72" i="5"/>
  <c r="F73" i="5"/>
  <c r="G73" i="5"/>
  <c r="H73" i="5"/>
  <c r="J73" i="5"/>
  <c r="F74" i="5"/>
  <c r="G74" i="5"/>
  <c r="H74" i="5"/>
  <c r="J74" i="5"/>
  <c r="F75" i="5"/>
  <c r="G75" i="5"/>
  <c r="H75" i="5"/>
  <c r="J75" i="5"/>
  <c r="F76" i="5"/>
  <c r="G76" i="5"/>
  <c r="H76" i="5"/>
  <c r="J76" i="5"/>
  <c r="F77" i="5"/>
  <c r="G77" i="5"/>
  <c r="H77" i="5"/>
  <c r="J77" i="5"/>
  <c r="F78" i="5"/>
  <c r="G78" i="5"/>
  <c r="H78" i="5"/>
  <c r="J78" i="5"/>
  <c r="F79" i="5"/>
  <c r="G79" i="5"/>
  <c r="H79" i="5"/>
  <c r="J79" i="5"/>
  <c r="F80" i="5"/>
  <c r="G80" i="5"/>
  <c r="H80" i="5"/>
  <c r="J80" i="5"/>
  <c r="F81" i="5"/>
  <c r="G81" i="5"/>
  <c r="H81" i="5"/>
  <c r="J81" i="5"/>
  <c r="F82" i="5"/>
  <c r="G82" i="5"/>
  <c r="H82" i="5"/>
  <c r="J82" i="5"/>
  <c r="F83" i="5"/>
  <c r="G83" i="5"/>
  <c r="H83" i="5"/>
  <c r="J83" i="5"/>
  <c r="F84" i="5"/>
  <c r="G84" i="5"/>
  <c r="H84" i="5"/>
  <c r="J84" i="5"/>
  <c r="F85" i="5"/>
  <c r="G85" i="5"/>
  <c r="H85" i="5"/>
  <c r="J85" i="5"/>
  <c r="F86" i="5"/>
  <c r="G86" i="5"/>
  <c r="H86" i="5"/>
  <c r="J86" i="5"/>
  <c r="F87" i="5"/>
  <c r="G87" i="5"/>
  <c r="H87" i="5"/>
  <c r="J87" i="5"/>
  <c r="F88" i="5"/>
  <c r="G88" i="5"/>
  <c r="H88" i="5"/>
  <c r="J88" i="5"/>
  <c r="F89" i="5"/>
  <c r="G89" i="5"/>
  <c r="H89" i="5"/>
  <c r="J89" i="5"/>
  <c r="F90" i="5"/>
  <c r="G90" i="5"/>
  <c r="H90" i="5"/>
  <c r="J90" i="5"/>
  <c r="F91" i="5"/>
  <c r="G91" i="5"/>
  <c r="H91" i="5"/>
  <c r="J91" i="5"/>
  <c r="F92" i="5"/>
  <c r="G92" i="5"/>
  <c r="H92" i="5"/>
  <c r="J92" i="5"/>
  <c r="F93" i="5"/>
  <c r="G93" i="5"/>
  <c r="H93" i="5"/>
  <c r="J93" i="5"/>
  <c r="F94" i="5"/>
  <c r="G94" i="5"/>
  <c r="H94" i="5"/>
  <c r="J94" i="5"/>
  <c r="F95" i="5"/>
  <c r="G95" i="5"/>
  <c r="H95" i="5"/>
  <c r="J95" i="5"/>
  <c r="F96" i="5"/>
  <c r="G96" i="5"/>
  <c r="H96" i="5"/>
  <c r="J96" i="5"/>
  <c r="F97" i="5"/>
  <c r="G97" i="5"/>
  <c r="H97" i="5"/>
  <c r="J97" i="5"/>
  <c r="F98" i="5"/>
  <c r="G98" i="5"/>
  <c r="H98" i="5"/>
  <c r="J98" i="5"/>
  <c r="F99" i="5"/>
  <c r="G99" i="5"/>
  <c r="H99" i="5"/>
  <c r="J99" i="5"/>
  <c r="F100" i="5"/>
  <c r="G100" i="5"/>
  <c r="H100" i="5"/>
  <c r="J100" i="5"/>
  <c r="F101" i="5"/>
  <c r="G101" i="5"/>
  <c r="H101" i="5"/>
  <c r="J101" i="5"/>
  <c r="F102" i="5"/>
  <c r="G102" i="5"/>
  <c r="H102" i="5"/>
  <c r="J102" i="5"/>
  <c r="F103" i="5"/>
  <c r="G103" i="5"/>
  <c r="H103" i="5"/>
  <c r="J103" i="5"/>
  <c r="F104" i="5"/>
  <c r="G104" i="5"/>
  <c r="H104" i="5"/>
  <c r="J104" i="5"/>
  <c r="F105" i="5"/>
  <c r="G105" i="5"/>
  <c r="H105" i="5"/>
  <c r="J105" i="5"/>
  <c r="F106" i="5"/>
  <c r="G106" i="5"/>
  <c r="H106" i="5"/>
  <c r="J106" i="5"/>
  <c r="F107" i="5"/>
  <c r="G107" i="5"/>
  <c r="H107" i="5"/>
  <c r="J107" i="5"/>
  <c r="F108" i="5"/>
  <c r="G108" i="5"/>
  <c r="H108" i="5"/>
  <c r="J108" i="5"/>
  <c r="F109" i="5"/>
  <c r="G109" i="5"/>
  <c r="H109" i="5"/>
  <c r="J109" i="5"/>
  <c r="F110" i="5"/>
  <c r="G110" i="5"/>
  <c r="H110" i="5"/>
  <c r="J110" i="5"/>
  <c r="F111" i="5"/>
  <c r="G111" i="5"/>
  <c r="H111" i="5"/>
  <c r="J111" i="5"/>
  <c r="F112" i="5"/>
  <c r="G112" i="5"/>
  <c r="H112" i="5"/>
  <c r="J112" i="5"/>
  <c r="F113" i="5"/>
  <c r="G113" i="5"/>
  <c r="H113" i="5"/>
  <c r="J113" i="5"/>
  <c r="F114" i="5"/>
  <c r="G114" i="5"/>
  <c r="H114" i="5"/>
  <c r="J114" i="5"/>
  <c r="F115" i="5"/>
  <c r="G115" i="5"/>
  <c r="H115" i="5"/>
  <c r="J115" i="5"/>
  <c r="F116" i="5"/>
  <c r="G116" i="5"/>
  <c r="H116" i="5"/>
  <c r="J116" i="5"/>
  <c r="F117" i="5"/>
  <c r="G117" i="5"/>
  <c r="H117" i="5"/>
  <c r="J117" i="5"/>
  <c r="F118" i="5"/>
  <c r="G118" i="5"/>
  <c r="H118" i="5"/>
  <c r="J118" i="5"/>
  <c r="F119" i="5"/>
  <c r="G119" i="5"/>
  <c r="H119" i="5"/>
  <c r="J119" i="5"/>
  <c r="F120" i="5"/>
  <c r="G120" i="5"/>
  <c r="H120" i="5"/>
  <c r="J120" i="5"/>
  <c r="F121" i="5"/>
  <c r="G121" i="5"/>
  <c r="H121" i="5"/>
  <c r="J121" i="5"/>
  <c r="F122" i="5"/>
  <c r="G122" i="5"/>
  <c r="H122" i="5"/>
  <c r="J122" i="5"/>
  <c r="F123" i="5"/>
  <c r="G123" i="5"/>
  <c r="H123" i="5"/>
  <c r="J123" i="5"/>
  <c r="F124" i="5"/>
  <c r="G124" i="5"/>
  <c r="H124" i="5"/>
  <c r="J124" i="5"/>
  <c r="F125" i="5"/>
  <c r="G125" i="5"/>
  <c r="H125" i="5"/>
  <c r="J125" i="5"/>
  <c r="F126" i="5"/>
  <c r="G126" i="5"/>
  <c r="H126" i="5"/>
  <c r="J126" i="5"/>
  <c r="F127" i="5"/>
  <c r="G127" i="5"/>
  <c r="H127" i="5"/>
  <c r="J127" i="5"/>
  <c r="F128" i="5"/>
  <c r="G128" i="5"/>
  <c r="H128" i="5"/>
  <c r="J128" i="5"/>
  <c r="F129" i="5"/>
  <c r="G129" i="5"/>
  <c r="H129" i="5"/>
  <c r="J129" i="5"/>
  <c r="F130" i="5"/>
  <c r="G130" i="5"/>
  <c r="H130" i="5"/>
  <c r="J130" i="5"/>
  <c r="F131" i="5"/>
  <c r="G131" i="5"/>
  <c r="H131" i="5"/>
  <c r="J131" i="5"/>
  <c r="F132" i="5"/>
  <c r="G132" i="5"/>
  <c r="H132" i="5"/>
  <c r="J132" i="5"/>
  <c r="F133" i="5"/>
  <c r="G133" i="5"/>
  <c r="H133" i="5"/>
  <c r="J133" i="5"/>
  <c r="F134" i="5"/>
  <c r="G134" i="5"/>
  <c r="H134" i="5"/>
  <c r="J134" i="5"/>
  <c r="F135" i="5"/>
  <c r="G135" i="5"/>
  <c r="H135" i="5"/>
  <c r="J135" i="5"/>
  <c r="F136" i="5"/>
  <c r="G136" i="5"/>
  <c r="H136" i="5"/>
  <c r="J136" i="5"/>
  <c r="F137" i="5"/>
  <c r="G137" i="5"/>
  <c r="H137" i="5"/>
  <c r="J137" i="5"/>
  <c r="F138" i="5"/>
  <c r="G138" i="5"/>
  <c r="H138" i="5"/>
  <c r="J138" i="5"/>
  <c r="F139" i="5"/>
  <c r="G139" i="5"/>
  <c r="H139" i="5"/>
  <c r="J139" i="5"/>
  <c r="F140" i="5"/>
  <c r="G140" i="5"/>
  <c r="H140" i="5"/>
  <c r="J140" i="5"/>
  <c r="F141" i="5"/>
  <c r="G141" i="5"/>
  <c r="H141" i="5"/>
  <c r="J141" i="5"/>
  <c r="F142" i="5"/>
  <c r="G142" i="5"/>
  <c r="H142" i="5"/>
  <c r="J142" i="5"/>
  <c r="F143" i="5"/>
  <c r="G143" i="5"/>
  <c r="H143" i="5"/>
  <c r="J143" i="5"/>
  <c r="F144" i="5"/>
  <c r="G144" i="5"/>
  <c r="H144" i="5"/>
  <c r="J144" i="5"/>
  <c r="F145" i="5"/>
  <c r="G145" i="5"/>
  <c r="H145" i="5"/>
  <c r="J145" i="5"/>
  <c r="F146" i="5"/>
  <c r="G146" i="5"/>
  <c r="H146" i="5"/>
  <c r="J146" i="5"/>
  <c r="F147" i="5"/>
  <c r="G147" i="5"/>
  <c r="H147" i="5"/>
  <c r="J147" i="5"/>
  <c r="F148" i="5"/>
  <c r="G148" i="5"/>
  <c r="H148" i="5"/>
  <c r="J148" i="5"/>
  <c r="F149" i="5"/>
  <c r="G149" i="5"/>
  <c r="H149" i="5"/>
  <c r="J149" i="5"/>
  <c r="F150" i="5"/>
  <c r="G150" i="5"/>
  <c r="H150" i="5"/>
  <c r="J150" i="5"/>
  <c r="F151" i="5"/>
  <c r="G151" i="5"/>
  <c r="H151" i="5"/>
  <c r="J151" i="5"/>
  <c r="F152" i="5"/>
  <c r="G152" i="5"/>
  <c r="H152" i="5"/>
  <c r="J152" i="5"/>
  <c r="F153" i="5"/>
  <c r="G153" i="5"/>
  <c r="H153" i="5"/>
  <c r="J153" i="5"/>
  <c r="F154" i="5"/>
  <c r="G154" i="5"/>
  <c r="H154" i="5"/>
  <c r="J154" i="5"/>
  <c r="F155" i="5"/>
  <c r="G155" i="5"/>
  <c r="H155" i="5"/>
  <c r="J155" i="5"/>
  <c r="F156" i="5"/>
  <c r="G156" i="5"/>
  <c r="H156" i="5"/>
  <c r="J156" i="5"/>
  <c r="F157" i="5"/>
  <c r="G157" i="5"/>
  <c r="H157" i="5"/>
  <c r="J157" i="5"/>
  <c r="F158" i="5"/>
  <c r="G158" i="5"/>
  <c r="H158" i="5"/>
  <c r="J158" i="5"/>
  <c r="F159" i="5"/>
  <c r="G159" i="5"/>
  <c r="H159" i="5"/>
  <c r="J159" i="5"/>
  <c r="F160" i="5"/>
  <c r="G160" i="5"/>
  <c r="H160" i="5"/>
  <c r="J160" i="5"/>
  <c r="F161" i="5"/>
  <c r="G161" i="5"/>
  <c r="H161" i="5"/>
  <c r="J161" i="5"/>
  <c r="F162" i="5"/>
  <c r="G162" i="5"/>
  <c r="H162" i="5"/>
  <c r="J162" i="5"/>
  <c r="F163" i="5"/>
  <c r="G163" i="5"/>
  <c r="H163" i="5"/>
  <c r="J163" i="5"/>
  <c r="F164" i="5"/>
  <c r="G164" i="5"/>
  <c r="H164" i="5"/>
  <c r="J164" i="5"/>
  <c r="F165" i="5"/>
  <c r="G165" i="5"/>
  <c r="H165" i="5"/>
  <c r="J165" i="5"/>
  <c r="F166" i="5"/>
  <c r="G166" i="5"/>
  <c r="H166" i="5"/>
  <c r="J166" i="5"/>
  <c r="F167" i="5"/>
  <c r="G167" i="5"/>
  <c r="H167" i="5"/>
  <c r="J167" i="5"/>
  <c r="F168" i="5"/>
  <c r="G168" i="5"/>
  <c r="H168" i="5"/>
  <c r="J168" i="5"/>
  <c r="F169" i="5"/>
  <c r="G169" i="5"/>
  <c r="H169" i="5"/>
  <c r="J169" i="5"/>
  <c r="F170" i="5"/>
  <c r="G170" i="5"/>
  <c r="H170" i="5"/>
  <c r="J170" i="5"/>
  <c r="F171" i="5"/>
  <c r="G171" i="5"/>
  <c r="H171" i="5"/>
  <c r="J171" i="5"/>
  <c r="F172" i="5"/>
  <c r="G172" i="5"/>
  <c r="H172" i="5"/>
  <c r="J172" i="5"/>
  <c r="F173" i="5"/>
  <c r="G173" i="5"/>
  <c r="H173" i="5"/>
  <c r="J173" i="5"/>
  <c r="F174" i="5"/>
  <c r="G174" i="5"/>
  <c r="H174" i="5"/>
  <c r="J174" i="5"/>
  <c r="F175" i="5"/>
  <c r="G175" i="5"/>
  <c r="H175" i="5"/>
  <c r="J175" i="5"/>
  <c r="F176" i="5"/>
  <c r="G176" i="5"/>
  <c r="H176" i="5"/>
  <c r="J176" i="5"/>
  <c r="F177" i="5"/>
  <c r="G177" i="5"/>
  <c r="H177" i="5"/>
  <c r="J177" i="5"/>
  <c r="F178" i="5"/>
  <c r="G178" i="5"/>
  <c r="H178" i="5"/>
  <c r="J178" i="5"/>
  <c r="F179" i="5"/>
  <c r="G179" i="5"/>
  <c r="H179" i="5"/>
  <c r="J179" i="5"/>
  <c r="F180" i="5"/>
  <c r="G180" i="5"/>
  <c r="H180" i="5"/>
  <c r="J180" i="5"/>
  <c r="F181" i="5"/>
  <c r="G181" i="5"/>
  <c r="H181" i="5"/>
  <c r="J181" i="5"/>
  <c r="F182" i="5"/>
  <c r="G182" i="5"/>
  <c r="H182" i="5"/>
  <c r="J182" i="5"/>
  <c r="F183" i="5"/>
  <c r="G183" i="5"/>
  <c r="H183" i="5"/>
  <c r="J183" i="5"/>
  <c r="F184" i="5"/>
  <c r="G184" i="5"/>
  <c r="H184" i="5"/>
  <c r="J184" i="5"/>
  <c r="F185" i="5"/>
  <c r="G185" i="5"/>
  <c r="H185" i="5"/>
  <c r="J185" i="5"/>
  <c r="F186" i="5"/>
  <c r="G186" i="5"/>
  <c r="H186" i="5"/>
  <c r="J186" i="5"/>
  <c r="F187" i="5"/>
  <c r="G187" i="5"/>
  <c r="H187" i="5"/>
  <c r="J187" i="5"/>
  <c r="F188" i="5"/>
  <c r="G188" i="5"/>
  <c r="H188" i="5"/>
  <c r="J188" i="5"/>
  <c r="F189" i="5"/>
  <c r="G189" i="5"/>
  <c r="H189" i="5"/>
  <c r="J189" i="5"/>
  <c r="F190" i="5"/>
  <c r="G190" i="5"/>
  <c r="H190" i="5"/>
  <c r="J190" i="5"/>
  <c r="F191" i="5"/>
  <c r="G191" i="5"/>
  <c r="H191" i="5"/>
  <c r="J191" i="5"/>
  <c r="F192" i="5"/>
  <c r="G192" i="5"/>
  <c r="H192" i="5"/>
  <c r="J192" i="5"/>
  <c r="F193" i="5"/>
  <c r="G193" i="5"/>
  <c r="H193" i="5"/>
  <c r="J193" i="5"/>
  <c r="F194" i="5"/>
  <c r="G194" i="5"/>
  <c r="H194" i="5"/>
  <c r="J194" i="5"/>
  <c r="F195" i="5"/>
  <c r="G195" i="5"/>
  <c r="H195" i="5"/>
  <c r="J195" i="5"/>
  <c r="F196" i="5"/>
  <c r="G196" i="5"/>
  <c r="H196" i="5"/>
  <c r="J196" i="5"/>
  <c r="F197" i="5"/>
  <c r="G197" i="5"/>
  <c r="H197" i="5"/>
  <c r="J197" i="5"/>
  <c r="F198" i="5"/>
  <c r="G198" i="5"/>
  <c r="H198" i="5"/>
  <c r="J198" i="5"/>
  <c r="F199" i="5"/>
  <c r="G199" i="5"/>
  <c r="H199" i="5"/>
  <c r="J199" i="5"/>
  <c r="F200" i="5"/>
  <c r="G200" i="5"/>
  <c r="H200" i="5"/>
  <c r="J200" i="5"/>
  <c r="F201" i="5"/>
  <c r="G201" i="5"/>
  <c r="H201" i="5"/>
  <c r="J201" i="5"/>
  <c r="F202" i="5"/>
  <c r="G202" i="5"/>
  <c r="H202" i="5"/>
  <c r="J202" i="5"/>
  <c r="F203" i="5"/>
  <c r="G203" i="5"/>
  <c r="H203" i="5"/>
  <c r="J203" i="5"/>
  <c r="F204" i="5"/>
  <c r="G204" i="5"/>
  <c r="H204" i="5"/>
  <c r="J204" i="5"/>
  <c r="F205" i="5"/>
  <c r="G205" i="5"/>
  <c r="H205" i="5"/>
  <c r="J205" i="5"/>
  <c r="F206" i="5"/>
  <c r="G206" i="5"/>
  <c r="H206" i="5"/>
  <c r="J206" i="5"/>
  <c r="F207" i="5"/>
  <c r="G207" i="5"/>
  <c r="H207" i="5"/>
  <c r="J207" i="5"/>
  <c r="F208" i="5"/>
  <c r="G208" i="5"/>
  <c r="H208" i="5"/>
  <c r="J208" i="5"/>
  <c r="F209" i="5"/>
  <c r="G209" i="5"/>
  <c r="H209" i="5"/>
  <c r="J209" i="5"/>
  <c r="F210" i="5"/>
  <c r="G210" i="5"/>
  <c r="H210" i="5"/>
  <c r="J210" i="5"/>
  <c r="F211" i="5"/>
  <c r="G211" i="5"/>
  <c r="H211" i="5"/>
  <c r="J211" i="5"/>
  <c r="F212" i="5"/>
  <c r="G212" i="5"/>
  <c r="H212" i="5"/>
  <c r="J212" i="5"/>
  <c r="F213" i="5"/>
  <c r="G213" i="5"/>
  <c r="H213" i="5"/>
  <c r="J213" i="5"/>
  <c r="F214" i="5"/>
  <c r="G214" i="5"/>
  <c r="H214" i="5"/>
  <c r="J214" i="5"/>
  <c r="F215" i="5"/>
  <c r="G215" i="5"/>
  <c r="H215" i="5"/>
  <c r="J215" i="5"/>
  <c r="F216" i="5"/>
  <c r="G216" i="5"/>
  <c r="H216" i="5"/>
  <c r="J216" i="5"/>
  <c r="F217" i="5"/>
  <c r="G217" i="5"/>
  <c r="H217" i="5"/>
  <c r="J217" i="5"/>
  <c r="F218" i="5"/>
  <c r="G218" i="5"/>
  <c r="H218" i="5"/>
  <c r="J218" i="5"/>
  <c r="F219" i="5"/>
  <c r="G219" i="5"/>
  <c r="H219" i="5"/>
  <c r="J219" i="5"/>
  <c r="F220" i="5"/>
  <c r="G220" i="5"/>
  <c r="H220" i="5"/>
  <c r="J220" i="5"/>
  <c r="F221" i="5"/>
  <c r="G221" i="5"/>
  <c r="H221" i="5"/>
  <c r="J221" i="5"/>
  <c r="F222" i="5"/>
  <c r="G222" i="5"/>
  <c r="H222" i="5"/>
  <c r="J222" i="5"/>
  <c r="F223" i="5"/>
  <c r="G223" i="5"/>
  <c r="H223" i="5"/>
  <c r="J223" i="5"/>
  <c r="F224" i="5"/>
  <c r="G224" i="5"/>
  <c r="H224" i="5"/>
  <c r="J224" i="5"/>
  <c r="F225" i="5"/>
  <c r="G225" i="5"/>
  <c r="H225" i="5"/>
  <c r="J225" i="5"/>
  <c r="F226" i="5"/>
  <c r="G226" i="5"/>
  <c r="H226" i="5"/>
  <c r="J226" i="5"/>
  <c r="F227" i="5"/>
  <c r="G227" i="5"/>
  <c r="H227" i="5"/>
  <c r="J227" i="5"/>
  <c r="F228" i="5"/>
  <c r="G228" i="5"/>
  <c r="H228" i="5"/>
  <c r="J228" i="5"/>
  <c r="F229" i="5"/>
  <c r="G229" i="5"/>
  <c r="H229" i="5"/>
  <c r="J229" i="5"/>
  <c r="F230" i="5"/>
  <c r="G230" i="5"/>
  <c r="H230" i="5"/>
  <c r="J230" i="5"/>
  <c r="F231" i="5"/>
  <c r="G231" i="5"/>
  <c r="H231" i="5"/>
  <c r="J231" i="5"/>
  <c r="F232" i="5"/>
  <c r="G232" i="5"/>
  <c r="H232" i="5"/>
  <c r="J232" i="5"/>
  <c r="F233" i="5"/>
  <c r="G233" i="5"/>
  <c r="H233" i="5"/>
  <c r="J233" i="5"/>
  <c r="F234" i="5"/>
  <c r="G234" i="5"/>
  <c r="H234" i="5"/>
  <c r="J234" i="5"/>
  <c r="F235" i="5"/>
  <c r="G235" i="5"/>
  <c r="H235" i="5"/>
  <c r="J235" i="5"/>
  <c r="F236" i="5"/>
  <c r="G236" i="5"/>
  <c r="H236" i="5"/>
  <c r="J236" i="5"/>
  <c r="F237" i="5"/>
  <c r="G237" i="5"/>
  <c r="H237" i="5"/>
  <c r="J237" i="5"/>
  <c r="F238" i="5"/>
  <c r="G238" i="5"/>
  <c r="H238" i="5"/>
  <c r="J238" i="5"/>
  <c r="F239" i="5"/>
  <c r="G239" i="5"/>
  <c r="H239" i="5"/>
  <c r="J239" i="5"/>
  <c r="F240" i="5"/>
  <c r="G240" i="5"/>
  <c r="H240" i="5"/>
  <c r="J240" i="5"/>
  <c r="F241" i="5"/>
  <c r="G241" i="5"/>
  <c r="H241" i="5"/>
  <c r="J241" i="5"/>
  <c r="F242" i="5"/>
  <c r="G242" i="5"/>
  <c r="H242" i="5"/>
  <c r="J242" i="5"/>
  <c r="F243" i="5"/>
  <c r="G243" i="5"/>
  <c r="H243" i="5"/>
  <c r="J243" i="5"/>
  <c r="F244" i="5"/>
  <c r="G244" i="5"/>
  <c r="H244" i="5"/>
  <c r="J244" i="5"/>
  <c r="F245" i="5"/>
  <c r="G245" i="5"/>
  <c r="H245" i="5"/>
  <c r="J245" i="5"/>
  <c r="F246" i="5"/>
  <c r="G246" i="5"/>
  <c r="H246" i="5"/>
  <c r="J246" i="5"/>
  <c r="F247" i="5"/>
  <c r="G247" i="5"/>
  <c r="H247" i="5"/>
  <c r="J247" i="5"/>
  <c r="F248" i="5"/>
  <c r="G248" i="5"/>
  <c r="H248" i="5"/>
  <c r="J248" i="5"/>
  <c r="F249" i="5"/>
  <c r="G249" i="5"/>
  <c r="H249" i="5"/>
  <c r="J249" i="5"/>
  <c r="F250" i="5"/>
  <c r="G250" i="5"/>
  <c r="H250" i="5"/>
  <c r="J250" i="5"/>
  <c r="F251" i="5"/>
  <c r="G251" i="5"/>
  <c r="H251" i="5"/>
  <c r="J251" i="5"/>
  <c r="F252" i="5"/>
  <c r="G252" i="5"/>
  <c r="H252" i="5"/>
  <c r="J252" i="5"/>
  <c r="F253" i="5"/>
  <c r="G253" i="5"/>
  <c r="H253" i="5"/>
  <c r="J253" i="5"/>
  <c r="F254" i="5"/>
  <c r="G254" i="5"/>
  <c r="H254" i="5"/>
  <c r="J254" i="5"/>
  <c r="F255" i="5"/>
  <c r="G255" i="5"/>
  <c r="H255" i="5"/>
  <c r="J255" i="5"/>
  <c r="F256" i="5"/>
  <c r="G256" i="5"/>
  <c r="H256" i="5"/>
  <c r="J256" i="5"/>
  <c r="F257" i="5"/>
  <c r="G257" i="5"/>
  <c r="H257" i="5"/>
  <c r="J257" i="5"/>
  <c r="F258" i="5"/>
  <c r="G258" i="5"/>
  <c r="H258" i="5"/>
  <c r="J258" i="5"/>
  <c r="F259" i="5"/>
  <c r="G259" i="5"/>
  <c r="H259" i="5"/>
  <c r="J259" i="5"/>
  <c r="F260" i="5"/>
  <c r="G260" i="5"/>
  <c r="H260" i="5"/>
  <c r="J260" i="5"/>
  <c r="F261" i="5"/>
  <c r="G261" i="5"/>
  <c r="H261" i="5"/>
  <c r="J261" i="5"/>
  <c r="F262" i="5"/>
  <c r="G262" i="5"/>
  <c r="H262" i="5"/>
  <c r="J262" i="5"/>
  <c r="F263" i="5"/>
  <c r="G263" i="5"/>
  <c r="H263" i="5"/>
  <c r="J263" i="5"/>
  <c r="F264" i="5"/>
  <c r="G264" i="5"/>
  <c r="H264" i="5"/>
  <c r="J264" i="5"/>
  <c r="F265" i="5"/>
  <c r="G265" i="5"/>
  <c r="H265" i="5"/>
  <c r="J265" i="5"/>
  <c r="F266" i="5"/>
  <c r="G266" i="5"/>
  <c r="H266" i="5"/>
  <c r="J266" i="5"/>
  <c r="F267" i="5"/>
  <c r="G267" i="5"/>
  <c r="H267" i="5"/>
  <c r="J267" i="5"/>
  <c r="F268" i="5"/>
  <c r="G268" i="5"/>
  <c r="H268" i="5"/>
  <c r="J268" i="5"/>
  <c r="F269" i="5"/>
  <c r="G269" i="5"/>
  <c r="H269" i="5"/>
  <c r="J269" i="5"/>
  <c r="F270" i="5"/>
  <c r="G270" i="5"/>
  <c r="H270" i="5"/>
  <c r="J270" i="5"/>
  <c r="F271" i="5"/>
  <c r="G271" i="5"/>
  <c r="H271" i="5"/>
  <c r="J271" i="5"/>
  <c r="F272" i="5"/>
  <c r="G272" i="5"/>
  <c r="H272" i="5"/>
  <c r="J272" i="5"/>
  <c r="F273" i="5"/>
  <c r="G273" i="5"/>
  <c r="H273" i="5"/>
  <c r="J273" i="5"/>
  <c r="F274" i="5"/>
  <c r="G274" i="5"/>
  <c r="H274" i="5"/>
  <c r="J274" i="5"/>
  <c r="F275" i="5"/>
  <c r="G275" i="5"/>
  <c r="H275" i="5"/>
  <c r="J275" i="5"/>
  <c r="F276" i="5"/>
  <c r="G276" i="5"/>
  <c r="H276" i="5"/>
  <c r="J276" i="5"/>
  <c r="F277" i="5"/>
  <c r="G277" i="5"/>
  <c r="H277" i="5"/>
  <c r="J277" i="5"/>
  <c r="F278" i="5"/>
  <c r="G278" i="5"/>
  <c r="H278" i="5"/>
  <c r="J278" i="5"/>
  <c r="F279" i="5"/>
  <c r="G279" i="5"/>
  <c r="H279" i="5"/>
  <c r="J279" i="5"/>
  <c r="F280" i="5"/>
  <c r="G280" i="5"/>
  <c r="H280" i="5"/>
  <c r="J280" i="5"/>
  <c r="F281" i="5"/>
  <c r="G281" i="5"/>
  <c r="H281" i="5"/>
  <c r="J281" i="5"/>
  <c r="F282" i="5"/>
  <c r="G282" i="5"/>
  <c r="H282" i="5"/>
  <c r="J282" i="5"/>
  <c r="F283" i="5"/>
  <c r="G283" i="5"/>
  <c r="H283" i="5"/>
  <c r="J283" i="5"/>
  <c r="F284" i="5"/>
  <c r="G284" i="5"/>
  <c r="H284" i="5"/>
  <c r="J284" i="5"/>
  <c r="F285" i="5"/>
  <c r="G285" i="5"/>
  <c r="H285" i="5"/>
  <c r="J285" i="5"/>
  <c r="F286" i="5"/>
  <c r="G286" i="5"/>
  <c r="H286" i="5"/>
  <c r="J286" i="5"/>
  <c r="F287" i="5"/>
  <c r="G287" i="5"/>
  <c r="H287" i="5"/>
  <c r="J287" i="5"/>
  <c r="F288" i="5"/>
  <c r="G288" i="5"/>
  <c r="H288" i="5"/>
  <c r="J288" i="5"/>
  <c r="F289" i="5"/>
  <c r="G289" i="5"/>
  <c r="H289" i="5"/>
  <c r="J289" i="5"/>
  <c r="F290" i="5"/>
  <c r="G290" i="5"/>
  <c r="H290" i="5"/>
  <c r="J290" i="5"/>
  <c r="F291" i="5"/>
  <c r="G291" i="5"/>
  <c r="H291" i="5"/>
  <c r="J291" i="5"/>
  <c r="F292" i="5"/>
  <c r="G292" i="5"/>
  <c r="H292" i="5"/>
  <c r="J292" i="5"/>
  <c r="F293" i="5"/>
  <c r="G293" i="5"/>
  <c r="H293" i="5"/>
  <c r="J293" i="5"/>
  <c r="F294" i="5"/>
  <c r="G294" i="5"/>
  <c r="H294" i="5"/>
  <c r="J294" i="5"/>
  <c r="F295" i="5"/>
  <c r="G295" i="5"/>
  <c r="H295" i="5"/>
  <c r="J295" i="5"/>
  <c r="F296" i="5"/>
  <c r="G296" i="5"/>
  <c r="H296" i="5"/>
  <c r="J296" i="5"/>
  <c r="F297" i="5"/>
  <c r="G297" i="5"/>
  <c r="H297" i="5"/>
  <c r="J297" i="5"/>
  <c r="F298" i="5"/>
  <c r="G298" i="5"/>
  <c r="H298" i="5"/>
  <c r="J298" i="5"/>
  <c r="F299" i="5"/>
  <c r="G299" i="5"/>
  <c r="H299" i="5"/>
  <c r="J299" i="5"/>
  <c r="F300" i="5"/>
  <c r="G300" i="5"/>
  <c r="H300" i="5"/>
  <c r="J300" i="5"/>
  <c r="F301" i="5"/>
  <c r="G301" i="5"/>
  <c r="H301" i="5"/>
  <c r="J301" i="5"/>
  <c r="F302" i="5"/>
  <c r="G302" i="5"/>
  <c r="H302" i="5"/>
  <c r="J302" i="5"/>
  <c r="F303" i="5"/>
  <c r="G303" i="5"/>
  <c r="H303" i="5"/>
  <c r="J303" i="5"/>
  <c r="F304" i="5"/>
  <c r="G304" i="5"/>
  <c r="H304" i="5"/>
  <c r="J304" i="5"/>
  <c r="F305" i="5"/>
  <c r="G305" i="5"/>
  <c r="H305" i="5"/>
  <c r="J305" i="5"/>
  <c r="F306" i="5"/>
  <c r="G306" i="5"/>
  <c r="H306" i="5"/>
  <c r="J306" i="5"/>
  <c r="F307" i="5"/>
  <c r="G307" i="5"/>
  <c r="H307" i="5"/>
  <c r="J307" i="5"/>
  <c r="F308" i="5"/>
  <c r="G308" i="5"/>
  <c r="H308" i="5"/>
  <c r="J308" i="5"/>
  <c r="F309" i="5"/>
  <c r="G309" i="5"/>
  <c r="H309" i="5"/>
  <c r="J309" i="5"/>
  <c r="F310" i="5"/>
  <c r="G310" i="5"/>
  <c r="H310" i="5"/>
  <c r="J310" i="5"/>
  <c r="F311" i="5"/>
  <c r="G311" i="5"/>
  <c r="H311" i="5"/>
  <c r="J311" i="5"/>
  <c r="F312" i="5"/>
  <c r="G312" i="5"/>
  <c r="H312" i="5"/>
  <c r="J312" i="5"/>
  <c r="F313" i="5"/>
  <c r="G313" i="5"/>
  <c r="H313" i="5"/>
  <c r="J313" i="5"/>
  <c r="F314" i="5"/>
  <c r="G314" i="5"/>
  <c r="H314" i="5"/>
  <c r="J314" i="5"/>
  <c r="F315" i="5"/>
  <c r="G315" i="5"/>
  <c r="H315" i="5"/>
  <c r="J315" i="5"/>
  <c r="F316" i="5"/>
  <c r="G316" i="5"/>
  <c r="H316" i="5"/>
  <c r="J316" i="5"/>
  <c r="F317" i="5"/>
  <c r="G317" i="5"/>
  <c r="H317" i="5"/>
  <c r="J317" i="5"/>
  <c r="F318" i="5"/>
  <c r="G318" i="5"/>
  <c r="H318" i="5"/>
  <c r="J318" i="5"/>
  <c r="F319" i="5"/>
  <c r="G319" i="5"/>
  <c r="H319" i="5"/>
  <c r="J319" i="5"/>
  <c r="F320" i="5"/>
  <c r="G320" i="5"/>
  <c r="H320" i="5"/>
  <c r="J320" i="5"/>
  <c r="F321" i="5"/>
  <c r="G321" i="5"/>
  <c r="H321" i="5"/>
  <c r="J321" i="5"/>
  <c r="F322" i="5"/>
  <c r="G322" i="5"/>
  <c r="H322" i="5"/>
  <c r="J322" i="5"/>
  <c r="F323" i="5"/>
  <c r="G323" i="5"/>
  <c r="H323" i="5"/>
  <c r="J323" i="5"/>
  <c r="F324" i="5"/>
  <c r="G324" i="5"/>
  <c r="H324" i="5"/>
  <c r="J324" i="5"/>
  <c r="F325" i="5"/>
  <c r="G325" i="5"/>
  <c r="H325" i="5"/>
  <c r="J325" i="5"/>
  <c r="F326" i="5"/>
  <c r="G326" i="5"/>
  <c r="H326" i="5"/>
  <c r="J326" i="5"/>
  <c r="F327" i="5"/>
  <c r="G327" i="5"/>
  <c r="H327" i="5"/>
  <c r="J327" i="5"/>
  <c r="F328" i="5"/>
  <c r="G328" i="5"/>
  <c r="H328" i="5"/>
  <c r="J328" i="5"/>
  <c r="F329" i="5"/>
  <c r="G329" i="5"/>
  <c r="H329" i="5"/>
  <c r="J329" i="5"/>
  <c r="F330" i="5"/>
  <c r="G330" i="5"/>
  <c r="H330" i="5"/>
  <c r="J330" i="5"/>
  <c r="F331" i="5"/>
  <c r="G331" i="5"/>
  <c r="H331" i="5"/>
  <c r="J331" i="5"/>
  <c r="F332" i="5"/>
  <c r="G332" i="5"/>
  <c r="H332" i="5"/>
  <c r="J332" i="5"/>
  <c r="F333" i="5"/>
  <c r="G333" i="5"/>
  <c r="H333" i="5"/>
  <c r="J333" i="5"/>
  <c r="F334" i="5"/>
  <c r="G334" i="5"/>
  <c r="H334" i="5"/>
  <c r="J334" i="5"/>
  <c r="F335" i="5"/>
  <c r="G335" i="5"/>
  <c r="H335" i="5"/>
  <c r="J335" i="5"/>
  <c r="F336" i="5"/>
  <c r="G336" i="5"/>
  <c r="H336" i="5"/>
  <c r="J336" i="5"/>
  <c r="F337" i="5"/>
  <c r="G337" i="5"/>
  <c r="H337" i="5"/>
  <c r="J337" i="5"/>
  <c r="F338" i="5"/>
  <c r="G338" i="5"/>
  <c r="H338" i="5"/>
  <c r="J338" i="5"/>
  <c r="F339" i="5"/>
  <c r="G339" i="5"/>
  <c r="H339" i="5"/>
  <c r="J339" i="5"/>
  <c r="F340" i="5"/>
  <c r="G340" i="5"/>
  <c r="H340" i="5"/>
  <c r="J340" i="5"/>
  <c r="F341" i="5"/>
  <c r="G341" i="5"/>
  <c r="H341" i="5"/>
  <c r="J341" i="5"/>
  <c r="F342" i="5"/>
  <c r="G342" i="5"/>
  <c r="H342" i="5"/>
  <c r="J342" i="5"/>
  <c r="F343" i="5"/>
  <c r="G343" i="5"/>
  <c r="H343" i="5"/>
  <c r="J343" i="5"/>
  <c r="F344" i="5"/>
  <c r="G344" i="5"/>
  <c r="H344" i="5"/>
  <c r="J344" i="5"/>
  <c r="F345" i="5"/>
  <c r="G345" i="5"/>
  <c r="H345" i="5"/>
  <c r="J345" i="5"/>
  <c r="F346" i="5"/>
  <c r="G346" i="5"/>
  <c r="H346" i="5"/>
  <c r="J346" i="5"/>
  <c r="F347" i="5"/>
  <c r="G347" i="5"/>
  <c r="H347" i="5"/>
  <c r="J347" i="5"/>
  <c r="F348" i="5"/>
  <c r="G348" i="5"/>
  <c r="H348" i="5"/>
  <c r="J348" i="5"/>
  <c r="F349" i="5"/>
  <c r="G349" i="5"/>
  <c r="H349" i="5"/>
  <c r="J349" i="5"/>
  <c r="F350" i="5"/>
  <c r="G350" i="5"/>
  <c r="H350" i="5"/>
  <c r="J350" i="5"/>
  <c r="F351" i="5"/>
  <c r="G351" i="5"/>
  <c r="H351" i="5"/>
  <c r="J351" i="5"/>
  <c r="F352" i="5"/>
  <c r="G352" i="5"/>
  <c r="H352" i="5"/>
  <c r="J352" i="5"/>
  <c r="F353" i="5"/>
  <c r="G353" i="5"/>
  <c r="H353" i="5"/>
  <c r="J353" i="5"/>
  <c r="F354" i="5"/>
  <c r="G354" i="5"/>
  <c r="H354" i="5"/>
  <c r="J354" i="5"/>
  <c r="F355" i="5"/>
  <c r="G355" i="5"/>
  <c r="H355" i="5"/>
  <c r="J355" i="5"/>
  <c r="F356" i="5"/>
  <c r="G356" i="5"/>
  <c r="H356" i="5"/>
  <c r="J356" i="5"/>
  <c r="F357" i="5"/>
  <c r="G357" i="5"/>
  <c r="H357" i="5"/>
  <c r="J357" i="5"/>
  <c r="F358" i="5"/>
  <c r="G358" i="5"/>
  <c r="H358" i="5"/>
  <c r="J358" i="5"/>
  <c r="F359" i="5"/>
  <c r="G359" i="5"/>
  <c r="H359" i="5"/>
  <c r="J359" i="5"/>
  <c r="F360" i="5"/>
  <c r="G360" i="5"/>
  <c r="H360" i="5"/>
  <c r="J360" i="5"/>
  <c r="F361" i="5"/>
  <c r="G361" i="5"/>
  <c r="H361" i="5"/>
  <c r="J361" i="5"/>
  <c r="F362" i="5"/>
  <c r="G362" i="5"/>
  <c r="H362" i="5"/>
  <c r="J362" i="5"/>
  <c r="F363" i="5"/>
  <c r="G363" i="5"/>
  <c r="H363" i="5"/>
  <c r="J363" i="5"/>
  <c r="F364" i="5"/>
  <c r="G364" i="5"/>
  <c r="H364" i="5"/>
  <c r="H6" i="5"/>
  <c r="H5" i="5"/>
  <c r="E5" i="4" a="1"/>
  <c r="E5" i="4"/>
  <c r="C8" i="4"/>
  <c r="C9" i="4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J2" i="5"/>
  <c r="J2" i="4"/>
  <c r="C8" i="5"/>
  <c r="C9" i="5"/>
  <c r="C10" i="5"/>
  <c r="F5" i="5"/>
  <c r="G5" i="5"/>
  <c r="I5" i="5"/>
  <c r="J5" i="5"/>
  <c r="F6" i="5"/>
  <c r="G6" i="5"/>
  <c r="I6" i="5"/>
  <c r="J6" i="5"/>
  <c r="F7" i="5"/>
  <c r="G7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344" i="5"/>
  <c r="I345" i="5"/>
  <c r="I346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C18" i="5"/>
  <c r="C14" i="5"/>
  <c r="C15" i="5"/>
  <c r="C16" i="5"/>
  <c r="J364" i="5"/>
  <c r="C17" i="5"/>
  <c r="C12" i="5"/>
  <c r="C14" i="4"/>
  <c r="C17" i="4"/>
  <c r="C18" i="4"/>
  <c r="C15" i="4"/>
  <c r="C16" i="4"/>
  <c r="C10" i="4"/>
  <c r="C12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<sst xmlns="http://schemas.openxmlformats.org/spreadsheetml/2006/main" count="56" uniqueCount="31">
  <si>
    <t>Mortgage payment schedule</t>
  </si>
  <si>
    <t>Cost</t>
  </si>
  <si>
    <t>Interest rate</t>
  </si>
  <si>
    <t>Term in years</t>
  </si>
  <si>
    <t>Down payment %</t>
  </si>
  <si>
    <t>Down payment</t>
  </si>
  <si>
    <t>Monthly payment</t>
  </si>
  <si>
    <t>Total interest</t>
  </si>
  <si>
    <t>Total principal</t>
  </si>
  <si>
    <t>Total payments</t>
  </si>
  <si>
    <t>Period</t>
  </si>
  <si>
    <t>Interest</t>
  </si>
  <si>
    <t>Principal</t>
  </si>
  <si>
    <t>Total Pmt</t>
  </si>
  <si>
    <t>Balance</t>
  </si>
  <si>
    <t>Total payment</t>
  </si>
  <si>
    <t>Extra payment</t>
  </si>
  <si>
    <t>Extra Pmt</t>
  </si>
  <si>
    <t>Interest saved</t>
  </si>
  <si>
    <t>Months saved</t>
  </si>
  <si>
    <t>Loan amount</t>
  </si>
  <si>
    <t>rate = C5</t>
  </si>
  <si>
    <t>pmt = C10</t>
  </si>
  <si>
    <t>extraPmt = C11</t>
  </si>
  <si>
    <t>loan = C9</t>
  </si>
  <si>
    <t>Single formula solution - requires Excel 365</t>
  </si>
  <si>
    <t>Traditional formulas - works in any version</t>
  </si>
  <si>
    <t>Read full article here</t>
  </si>
  <si>
    <t>Single formula solution</t>
  </si>
  <si>
    <t>Traditional formula solution</t>
  </si>
  <si>
    <t>One-Time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</si>
</sst>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scheme val="minor"/>
    </font>
    <font>
      <i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/>
      <diagonal/>
    </border>
    <border>
      <left/>
      <right/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0" fillId="2" borderId="1" xfId="0" applyFill="1" applyBorder="1"/>
    <xf numFmtId="3" fontId="0" fillId="0" borderId="1" xfId="0" applyNumberFormat="1" applyBorder="1"/>
    <xf numFmtId="0" fontId="0" fillId="0" borderId="1" xfId="0" applyBorder="1"/>
    <xf numFmtId="4" fontId="0" fillId="0" borderId="0" xfId="0" applyNumberFormat="1"/>
    <xf numFmtId="10" fontId="0" fillId="0" borderId="1" xfId="0" applyNumberFormat="1" applyBorder="1"/>
    <xf numFmtId="9" fontId="0" fillId="0" borderId="1" xfId="0" applyNumberFormat="1" applyBorder="1"/>
    <xf numFmtId="49" fontId="2" fillId="4" borderId="1" xfId="0" applyNumberFormat="1" applyFont="1" applyFill="1" applyBorder="1"/>
    <xf numFmtId="3" fontId="0" fillId="0" borderId="2" xfId="0" applyNumberFormat="1" applyBorder="1"/>
    <xf numFmtId="0" fontId="0" fillId="2" borderId="2" xfId="0" applyFill="1" applyBorder="1"/>
    <xf numFmtId="0" fontId="3" fillId="5" borderId="6" xfId="0" applyFont="1" applyFill="1" applyBorder="1"/>
    <xf numFmtId="0" fontId="3" fillId="4" borderId="5" xfId="0" applyFont="1" applyFill="1" applyBorder="1"/>
    <xf numFmtId="3" fontId="3" fillId="5" borderId="3" xfId="0" applyNumberFormat="1" applyFont="1" applyFill="1" applyBorder="1"/>
    <xf numFmtId="3" fontId="3" fillId="5" borderId="7" xfId="0" applyNumberFormat="1" applyFont="1" applyFill="1" applyBorder="1"/>
    <xf numFmtId="3" fontId="3" fillId="5" borderId="6" xfId="0" applyNumberFormat="1" applyFont="1" applyFill="1" applyBorder="1"/>
    <xf numFmtId="0" fontId="4" fillId="0" borderId="0" xfId="0" applyFont="1"/>
    <xf numFmtId="0" fontId="3" fillId="3" borderId="5" xfId="0" applyFont="1" applyFill="1" applyBorder="1"/>
    <xf numFmtId="0" fontId="3" fillId="3" borderId="4" xfId="0" applyFont="1" applyFill="1" applyBorder="1"/>
    <xf numFmtId="0" fontId="5" fillId="0" borderId="0" xfId="1"/>
    <xf numFmtId="0" fontId="0" fillId="0" borderId="0" xfId="0" applyBorder="1"/>
    <xf numFmtId="4" fontId="0" fillId="0" borderId="1" xfId="0" applyNumberFormat="1" applyBorder="1"/>
  </cellXfs>
  <cellStyles count="2">
    <cellStyle name="Hyperlink" xfId="1" builtinId="8"/>
    <cellStyle name="Normal" xfId="0" builtinId="0"/>
  </cellStyles>
  <dxfs count="10">
    <dxf>
      <fill>
        <patternFill patternType="solid">
          <fgColor indexed="64"/>
          <bgColor rgb="FFFFFFFF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 patternType="solid">
          <fgColor indexed="64"/>
          <bgColor rgb="FFFFFFFF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 patternType="solid">
          <fgColor indexed="64"/>
          <bgColor rgb="FFFFFFFF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 patternType="solid">
          <fgColor indexed="64"/>
          <bgColor rgb="FFFFFFFF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 patternType="solid">
          <fgColor indexed="64"/>
          <bgColor rgb="FFFFFFFF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ill>
        <patternFill patternType="solid">
          <fgColor indexed="64"/>
          <bgColor rgb="FFFFFFFF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4</xdr:row>
      <xdr:rowOff>184023</xdr:rowOff>
    </xdr:to>
    <xdr:pic>
      <xdr:nvPicPr>
        <xdr:cNvPr id="2" name="Picture 1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FBFA51-BE1E-47CF-82B5-3A3EA47E1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6400" y="600075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4</xdr:row>
      <xdr:rowOff>184023</xdr:rowOff>
    </xdr:to>
    <xdr:pic>
      <xdr:nvPicPr>
        <xdr:cNvPr id="2" name="Picture 1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6F1CB9-3E8D-4779-82E7-8AF1ED8CC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6400" y="600075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24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7796D60-040B-4C61-9F02-4F849BB44C71}">
  <we:reference id="wa200009404" version="1.0.0.8" store="en-US" storeType="OMEX"/>
  <we:alternateReferences>
    <we:reference id="wa200009404" version="1.0.0.8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mortgage-payment-schedul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mortgage-payment-schedu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EA16B-D7CD-42E3-AAC3-E5EACC7A1D52}">
  <dimension ref="B2:N366"/>
  <sheetViews>
    <sheetView showGridLines="0" tabSelected="1" workbookViewId="0">
      <selection activeCell="E5" sqref="E5"/>
    </sheetView>
  </sheetViews>
  <sheetFormatPr defaultColWidth="8" defaultRowHeight="15.75" x14ac:dyDescent="0.25"/>
  <cols>
    <col min="1" max="1" width="4.625" customWidth="1"/>
    <col min="2" max="2" width="16.25" customWidth="1"/>
    <col min="3" max="3" width="10.625" customWidth="1"/>
    <col min="4" max="4" width="4.625" customWidth="1"/>
    <col min="6" max="10" width="10.625" customWidth="1"/>
    <col min="11" max="11" width="4.625" customWidth="1"/>
    <col min="12" max="12" width="10.625" customWidth="1"/>
  </cols>
  <sheetData>
    <row r="2" spans="2:14" x14ac:dyDescent="0.25">
      <c r="B2" s="1" t="s">
        <v>0</v>
      </c>
      <c r="E2" t="s">
        <v>25</v>
      </c>
      <c r="J2" t="str">
        <f>MAX(E:E)&amp;" rows"</f>
        <v>240 rows</v>
      </c>
    </row>
    <row r="4" spans="2:14" x14ac:dyDescent="0.25">
      <c r="B4" s="2" t="s">
        <v>1</v>
      </c>
      <c r="C4" s="3">
        <v>500000</v>
      </c>
      <c r="E4" s="8" t="s">
        <v>10</v>
      </c>
      <c r="F4" s="8" t="s">
        <v>11</v>
      </c>
      <c r="G4" s="8" t="s">
        <v>12</v>
      </c>
      <c r="H4" s="8" t="s">
        <v>17</v>
      </c>
      <c r="I4" s="8" t="s">
        <v>13</v>
      </c>
      <c r="J4" s="8" t="s">
        <v>14</v>
      </c>
      <c r="L4" s="8" t="s">
        <v>30</v>
      </c>
    </row>
    <row r="5" spans="2:14" x14ac:dyDescent="0.25">
      <c r="B5" s="2" t="s">
        <v>2</v>
      </c>
      <c r="C5" s="6">
        <v>7.0000000000000007E-2</v>
      </c>
      <c r="E5" cm="1">
        <f t="array" ref="E5:J244">_xlfn.LET(
    _xlpm.loanAmt,C9,
    _xlpm.rate,C5/12,
    _xlpm.nper,C6*12,
    _xlpm.extraPmt,C11,
    _xlpm.pmt,PMT(_xlpm.rate,_xlpm.nper,-_xlpm.loanAmt),
    _xlpm.pers,_xlfn.SEQUENCE(_xlpm.nper),
    _xlpm.bals,_xlfn.SCAN(_xlpm.loanAmt,_xlpm.pers,_xlfn.LAMBDA(_xlpm.bal,_xlpm.per,
      _xlfn.LET(
        _xlpm.int,_xlpm.bal*_xlpm.rate,
        _xlpm.princ,IF(_xlpm.pmt-_xlpm.int&lt;_xlpm.bal,_xlpm.pmt-_xlpm.int,_xlpm.bal),
        _xlpm.onetime,INDEX(L:L,4+_xlpm.per),
        _xlpm.extra,MIN(_xlpm.extraPmt+_xlpm.onetime,MAX(_xlpm.bal-_xlpm.princ,0)),
        MAX(_xlpm.bal-_xlpm.princ-_xlpm.extra,0)
      )
    )),
    _xlpm.prevBals,_xlfn.VSTACK(_xlpm.loanAmt,_xlfn.DROP(_xlpm.bals,-1)),
    _xlpm.onetimes,INDEX(L:L,4+_xlpm.pers),
    _xlpm.ints,_xlpm.prevBals*_xlpm.rate,
    _xlpm.princs,IF(_xlpm.pmt-_xlpm.ints&lt;_xlpm.prevBals,_xlpm.pmt-_xlpm.ints,_xlpm.prevBals),
    _xlpm.extras,IF(_xlpm.extraPmt+_xlpm.onetimes&lt;_xlpm.prevBals-_xlpm.princs,_xlpm.extraPmt+_xlpm.onetimes,_xlpm.prevBals-_xlpm.princs),
    _xlpm.totPmts,_xlpm.ints+_xlpm.princs+_xlpm.extras,
    _xlpm.result,_xlfn._xlws.FILTER(_xlfn.HSTACK(_xlpm.pers,_xlpm.ints,_xlpm.princs,_xlpm.extras,_xlpm.totPmts,_xlpm.bals),_xlpm.prevBals&gt;0),
    _xlpm.result
  )</f>
        <v>1</v>
      </c>
      <c r="F5" s="5">
        <v>2625</v>
      </c>
      <c r="G5" s="5">
        <v>368.86122830632439</v>
      </c>
      <c r="H5" s="5">
        <v>500</v>
      </c>
      <c r="I5" s="5">
        <v>3493.8612283063244</v>
      </c>
      <c r="J5" s="5">
        <v>449131.13877169369</v>
      </c>
      <c r="L5" s="20"/>
    </row>
    <row r="6" spans="2:14" x14ac:dyDescent="0.25">
      <c r="B6" s="2" t="s">
        <v>3</v>
      </c>
      <c r="C6" s="4">
        <v>30</v>
      </c>
      <c r="E6">
        <v>2</v>
      </c>
      <c r="F6" s="5">
        <v>2619.9316428348798</v>
      </c>
      <c r="G6" s="5">
        <v>373.92958547144463</v>
      </c>
      <c r="H6" s="5">
        <v>500</v>
      </c>
      <c r="I6" s="5">
        <v>3493.8612283063244</v>
      </c>
      <c r="J6" s="5">
        <v>448257.20918622223</v>
      </c>
      <c r="L6" s="20"/>
      <c r="N6" s="19" t="s">
        <v>27</v>
      </c>
    </row>
    <row r="7" spans="2:14" x14ac:dyDescent="0.25">
      <c r="B7" s="2" t="s">
        <v>4</v>
      </c>
      <c r="C7" s="7">
        <v>0.1</v>
      </c>
      <c r="E7">
        <v>3</v>
      </c>
      <c r="F7" s="5">
        <v>2614.8337202529633</v>
      </c>
      <c r="G7" s="5">
        <v>379.02750805336109</v>
      </c>
      <c r="H7" s="5">
        <v>500</v>
      </c>
      <c r="I7" s="5">
        <v>3493.8612283063244</v>
      </c>
      <c r="J7" s="5">
        <v>447378.18167816888</v>
      </c>
      <c r="L7" s="20"/>
    </row>
    <row r="8" spans="2:14" x14ac:dyDescent="0.25">
      <c r="B8" s="2" t="s">
        <v>5</v>
      </c>
      <c r="C8" s="3">
        <f>C4*C7</f>
        <v>50000</v>
      </c>
      <c r="E8">
        <v>4</v>
      </c>
      <c r="F8" s="5">
        <v>2609.7060597893187</v>
      </c>
      <c r="G8" s="5">
        <v>384.15516851700568</v>
      </c>
      <c r="H8" s="5">
        <v>500</v>
      </c>
      <c r="I8" s="5">
        <v>3493.8612283063244</v>
      </c>
      <c r="J8" s="5">
        <v>446494.02650965186</v>
      </c>
      <c r="L8" s="20"/>
    </row>
    <row r="9" spans="2:14" x14ac:dyDescent="0.25">
      <c r="B9" s="10" t="s">
        <v>20</v>
      </c>
      <c r="C9" s="9">
        <f>C4-C8</f>
        <v>450000</v>
      </c>
      <c r="E9">
        <v>5</v>
      </c>
      <c r="F9" s="5">
        <v>2604.5484879729693</v>
      </c>
      <c r="G9" s="5">
        <v>389.31274033335512</v>
      </c>
      <c r="H9" s="5">
        <v>500</v>
      </c>
      <c r="I9" s="5">
        <v>3493.8612283063244</v>
      </c>
      <c r="J9" s="5">
        <v>445604.71376931848</v>
      </c>
      <c r="L9" s="20"/>
      <c r="N9" s="19" t="s">
        <v>28</v>
      </c>
    </row>
    <row r="10" spans="2:14" x14ac:dyDescent="0.25">
      <c r="B10" s="12" t="s">
        <v>6</v>
      </c>
      <c r="C10" s="14">
        <f>PMT(C5/12,C6*12,-C9)</f>
        <v>2993.8612283063244</v>
      </c>
      <c r="E10">
        <v>6</v>
      </c>
      <c r="F10" s="5">
        <v>2599.3608303210244</v>
      </c>
      <c r="G10" s="5">
        <v>394.50039798529997</v>
      </c>
      <c r="H10" s="5">
        <v>500</v>
      </c>
      <c r="I10" s="5">
        <v>3493.8612283063244</v>
      </c>
      <c r="J10" s="5">
        <v>444710.2133713332</v>
      </c>
      <c r="L10" s="20"/>
      <c r="N10" s="19" t="s">
        <v>29</v>
      </c>
    </row>
    <row r="11" spans="2:14" x14ac:dyDescent="0.25">
      <c r="B11" s="12" t="s">
        <v>16</v>
      </c>
      <c r="C11" s="14">
        <v>500</v>
      </c>
      <c r="E11">
        <v>7</v>
      </c>
      <c r="F11" s="5">
        <v>2594.1429113327772</v>
      </c>
      <c r="G11" s="5">
        <v>399.71831697354719</v>
      </c>
      <c r="H11" s="5">
        <v>500</v>
      </c>
      <c r="I11" s="5">
        <v>3493.8612283063244</v>
      </c>
      <c r="J11" s="5">
        <v>443810.49505435966</v>
      </c>
      <c r="L11" s="20"/>
    </row>
    <row r="12" spans="2:14" x14ac:dyDescent="0.25">
      <c r="B12" s="12" t="s">
        <v>15</v>
      </c>
      <c r="C12" s="14">
        <f>C10+C11</f>
        <v>3493.8612283063244</v>
      </c>
      <c r="E12">
        <v>8</v>
      </c>
      <c r="F12" s="5">
        <v>2588.8945544837648</v>
      </c>
      <c r="G12" s="5">
        <v>404.96667382255964</v>
      </c>
      <c r="H12" s="5">
        <v>500</v>
      </c>
      <c r="I12" s="5">
        <v>3493.8612283063244</v>
      </c>
      <c r="J12" s="5">
        <v>442905.52838053711</v>
      </c>
      <c r="L12" s="20"/>
    </row>
    <row r="13" spans="2:14" x14ac:dyDescent="0.25">
      <c r="B13" s="11"/>
      <c r="C13" s="15"/>
      <c r="E13">
        <v>9</v>
      </c>
      <c r="F13" s="5">
        <v>2583.6155822197998</v>
      </c>
      <c r="G13" s="5">
        <v>410.24564608652463</v>
      </c>
      <c r="H13" s="5">
        <v>500</v>
      </c>
      <c r="I13" s="5">
        <v>3493.8612283063244</v>
      </c>
      <c r="J13" s="5">
        <v>441995.28273445059</v>
      </c>
      <c r="L13" s="20"/>
    </row>
    <row r="14" spans="2:14" x14ac:dyDescent="0.25">
      <c r="B14" s="18" t="s">
        <v>7</v>
      </c>
      <c r="C14" s="14">
        <f>SUM(INDEX(_xlfn.ANCHORARRAY(E5),,2))</f>
        <v>385913.71728001145</v>
      </c>
      <c r="E14">
        <v>10</v>
      </c>
      <c r="F14" s="5">
        <v>2578.3058159509619</v>
      </c>
      <c r="G14" s="5">
        <v>415.55541235536248</v>
      </c>
      <c r="H14" s="5">
        <v>500</v>
      </c>
      <c r="I14" s="5">
        <v>3493.8612283063244</v>
      </c>
      <c r="J14" s="5">
        <v>441079.72732209525</v>
      </c>
      <c r="L14" s="20"/>
    </row>
    <row r="15" spans="2:14" x14ac:dyDescent="0.25">
      <c r="B15" s="18" t="s">
        <v>8</v>
      </c>
      <c r="C15" s="14">
        <f>SUM(INDEX(_xlfn.ANCHORARRAY(E5),,3))+SUM(INDEX(_xlfn.ANCHORARRAY(E5),,4))</f>
        <v>450000.00000000017</v>
      </c>
      <c r="E15">
        <v>11</v>
      </c>
      <c r="F15" s="5">
        <v>2572.9650760455556</v>
      </c>
      <c r="G15" s="5">
        <v>420.89615226076876</v>
      </c>
      <c r="H15" s="5">
        <v>500</v>
      </c>
      <c r="I15" s="5">
        <v>3493.8612283063244</v>
      </c>
      <c r="J15" s="5">
        <v>440158.83116983448</v>
      </c>
      <c r="L15" s="20"/>
    </row>
    <row r="16" spans="2:14" x14ac:dyDescent="0.25">
      <c r="B16" s="18" t="s">
        <v>9</v>
      </c>
      <c r="C16" s="14">
        <f>SUM(C14:C15)</f>
        <v>835913.71728001162</v>
      </c>
      <c r="E16">
        <v>12</v>
      </c>
      <c r="F16" s="5">
        <v>2567.5931818240347</v>
      </c>
      <c r="G16" s="5">
        <v>426.26804648228972</v>
      </c>
      <c r="H16" s="5">
        <v>500</v>
      </c>
      <c r="I16" s="5">
        <v>3493.8612283063244</v>
      </c>
      <c r="J16" s="5">
        <v>439232.56312335219</v>
      </c>
      <c r="L16" s="20"/>
    </row>
    <row r="17" spans="2:12" x14ac:dyDescent="0.25">
      <c r="B17" s="18" t="s">
        <v>18</v>
      </c>
      <c r="C17" s="14">
        <f>-CUMIPMT(C5/12,C6*12,C9,1,C6*12,0)-C14</f>
        <v>241876.32491026534</v>
      </c>
      <c r="E17">
        <v>13</v>
      </c>
      <c r="F17" s="5">
        <v>2562.189951552888</v>
      </c>
      <c r="G17" s="5">
        <v>431.67127675343636</v>
      </c>
      <c r="H17" s="5">
        <v>500</v>
      </c>
      <c r="I17" s="5">
        <v>3493.8612283063244</v>
      </c>
      <c r="J17" s="5">
        <v>438300.89184659877</v>
      </c>
      <c r="L17" s="20"/>
    </row>
    <row r="18" spans="2:12" x14ac:dyDescent="0.25">
      <c r="B18" s="18" t="s">
        <v>19</v>
      </c>
      <c r="C18" s="13">
        <f>C6*12-MAX(INDEX(_xlfn.ANCHORARRAY(E5),,1))</f>
        <v>120</v>
      </c>
      <c r="E18">
        <v>14</v>
      </c>
      <c r="F18" s="5">
        <v>2556.7552024384931</v>
      </c>
      <c r="G18" s="5">
        <v>437.10602586783125</v>
      </c>
      <c r="H18" s="5">
        <v>500</v>
      </c>
      <c r="I18" s="5">
        <v>3493.8612283063244</v>
      </c>
      <c r="J18" s="5">
        <v>437363.78582073096</v>
      </c>
      <c r="L18" s="20"/>
    </row>
    <row r="19" spans="2:12" x14ac:dyDescent="0.25">
      <c r="E19">
        <v>15</v>
      </c>
      <c r="F19" s="5">
        <v>2551.2887506209308</v>
      </c>
      <c r="G19" s="5">
        <v>442.57247768539355</v>
      </c>
      <c r="H19" s="5">
        <v>500</v>
      </c>
      <c r="I19" s="5">
        <v>3493.8612283063244</v>
      </c>
      <c r="J19" s="5">
        <v>436421.21334304556</v>
      </c>
      <c r="L19" s="20"/>
    </row>
    <row r="20" spans="2:12" x14ac:dyDescent="0.25">
      <c r="E20">
        <v>16</v>
      </c>
      <c r="F20" s="5">
        <v>2545.7904111677658</v>
      </c>
      <c r="G20" s="5">
        <v>448.0708171385586</v>
      </c>
      <c r="H20" s="5">
        <v>500</v>
      </c>
      <c r="I20" s="5">
        <v>3493.8612283063244</v>
      </c>
      <c r="J20" s="5">
        <v>435473.14252590702</v>
      </c>
      <c r="L20" s="20"/>
    </row>
    <row r="21" spans="2:12" x14ac:dyDescent="0.25">
      <c r="E21">
        <v>17</v>
      </c>
      <c r="F21" s="5">
        <v>2540.259998067791</v>
      </c>
      <c r="G21" s="5">
        <v>453.60123023853339</v>
      </c>
      <c r="H21" s="5">
        <v>500</v>
      </c>
      <c r="I21" s="5">
        <v>3493.8612283063244</v>
      </c>
      <c r="J21" s="5">
        <v>434519.54129566852</v>
      </c>
      <c r="L21" s="20"/>
    </row>
    <row r="22" spans="2:12" x14ac:dyDescent="0.25">
      <c r="E22">
        <v>18</v>
      </c>
      <c r="F22" s="5">
        <v>2534.6973242247332</v>
      </c>
      <c r="G22" s="5">
        <v>459.16390408159123</v>
      </c>
      <c r="H22" s="5">
        <v>500</v>
      </c>
      <c r="I22" s="5">
        <v>3493.8612283063244</v>
      </c>
      <c r="J22" s="5">
        <v>433560.37739158695</v>
      </c>
      <c r="L22" s="20"/>
    </row>
    <row r="23" spans="2:12" x14ac:dyDescent="0.25">
      <c r="E23">
        <v>19</v>
      </c>
      <c r="F23" s="5">
        <v>2529.102201450924</v>
      </c>
      <c r="G23" s="5">
        <v>464.75902685540041</v>
      </c>
      <c r="H23" s="5">
        <v>500</v>
      </c>
      <c r="I23" s="5">
        <v>3493.8612283063244</v>
      </c>
      <c r="J23" s="5">
        <v>432595.61836473155</v>
      </c>
      <c r="L23" s="20"/>
    </row>
    <row r="24" spans="2:12" x14ac:dyDescent="0.25">
      <c r="E24">
        <v>20</v>
      </c>
      <c r="F24" s="5">
        <v>2523.4744404609341</v>
      </c>
      <c r="G24" s="5">
        <v>470.38678784539024</v>
      </c>
      <c r="H24" s="5">
        <v>500</v>
      </c>
      <c r="I24" s="5">
        <v>3493.8612283063244</v>
      </c>
      <c r="J24" s="5">
        <v>431625.23157688614</v>
      </c>
      <c r="L24" s="20"/>
    </row>
    <row r="25" spans="2:12" x14ac:dyDescent="0.25">
      <c r="E25">
        <v>21</v>
      </c>
      <c r="F25" s="5">
        <v>2517.8138508651691</v>
      </c>
      <c r="G25" s="5">
        <v>476.04737744115528</v>
      </c>
      <c r="H25" s="5">
        <v>500</v>
      </c>
      <c r="I25" s="5">
        <v>3493.8612283063244</v>
      </c>
      <c r="J25" s="5">
        <v>430649.18419944501</v>
      </c>
      <c r="L25" s="20"/>
    </row>
    <row r="26" spans="2:12" x14ac:dyDescent="0.25">
      <c r="E26">
        <v>22</v>
      </c>
      <c r="F26" s="5">
        <v>2512.1202411634295</v>
      </c>
      <c r="G26" s="5">
        <v>481.74098714289494</v>
      </c>
      <c r="H26" s="5">
        <v>500</v>
      </c>
      <c r="I26" s="5">
        <v>3493.8612283063244</v>
      </c>
      <c r="J26" s="5">
        <v>429667.44321230211</v>
      </c>
      <c r="L26" s="20"/>
    </row>
    <row r="27" spans="2:12" x14ac:dyDescent="0.25">
      <c r="E27">
        <v>23</v>
      </c>
      <c r="F27" s="5">
        <v>2506.3934187384293</v>
      </c>
      <c r="G27" s="5">
        <v>487.46780956789507</v>
      </c>
      <c r="H27" s="5">
        <v>500</v>
      </c>
      <c r="I27" s="5">
        <v>3493.8612283063244</v>
      </c>
      <c r="J27" s="5">
        <v>428679.97540273424</v>
      </c>
      <c r="L27" s="20"/>
    </row>
    <row r="28" spans="2:12" x14ac:dyDescent="0.25">
      <c r="E28">
        <v>24</v>
      </c>
      <c r="F28" s="5">
        <v>2500.6331898492831</v>
      </c>
      <c r="G28" s="5">
        <v>493.22803845704129</v>
      </c>
      <c r="H28" s="5">
        <v>500</v>
      </c>
      <c r="I28" s="5">
        <v>3493.8612283063244</v>
      </c>
      <c r="J28" s="5">
        <v>427686.74736427719</v>
      </c>
      <c r="L28" s="20"/>
    </row>
    <row r="29" spans="2:12" x14ac:dyDescent="0.25">
      <c r="E29">
        <v>25</v>
      </c>
      <c r="F29" s="5">
        <v>2494.8393596249502</v>
      </c>
      <c r="G29" s="5">
        <v>499.02186868137414</v>
      </c>
      <c r="H29" s="5">
        <v>500</v>
      </c>
      <c r="I29" s="5">
        <v>3493.8612283063244</v>
      </c>
      <c r="J29" s="5">
        <v>426687.72549559583</v>
      </c>
      <c r="L29" s="20"/>
    </row>
    <row r="30" spans="2:12" x14ac:dyDescent="0.25">
      <c r="E30">
        <v>26</v>
      </c>
      <c r="F30" s="5">
        <v>2489.0117320576423</v>
      </c>
      <c r="G30" s="5">
        <v>504.84949624868204</v>
      </c>
      <c r="H30" s="5">
        <v>500</v>
      </c>
      <c r="I30" s="5">
        <v>3493.8612283063244</v>
      </c>
      <c r="J30" s="5">
        <v>425682.87599934713</v>
      </c>
      <c r="L30" s="20"/>
    </row>
    <row r="31" spans="2:12" x14ac:dyDescent="0.25">
      <c r="E31">
        <v>27</v>
      </c>
      <c r="F31" s="5">
        <v>2483.1501099961915</v>
      </c>
      <c r="G31" s="5">
        <v>510.71111831013286</v>
      </c>
      <c r="H31" s="5">
        <v>500</v>
      </c>
      <c r="I31" s="5">
        <v>3493.8612283063244</v>
      </c>
      <c r="J31" s="5">
        <v>424672.16488103702</v>
      </c>
      <c r="L31" s="20"/>
    </row>
    <row r="32" spans="2:12" x14ac:dyDescent="0.25">
      <c r="E32">
        <v>28</v>
      </c>
      <c r="F32" s="5">
        <v>2477.254295139383</v>
      </c>
      <c r="G32" s="5">
        <v>516.60693316694142</v>
      </c>
      <c r="H32" s="5">
        <v>500</v>
      </c>
      <c r="I32" s="5">
        <v>3493.8612283063244</v>
      </c>
      <c r="J32" s="5">
        <v>423655.55794787011</v>
      </c>
      <c r="L32" s="20"/>
    </row>
    <row r="33" spans="5:12" x14ac:dyDescent="0.25">
      <c r="E33">
        <v>29</v>
      </c>
      <c r="F33" s="5">
        <v>2471.3240880292424</v>
      </c>
      <c r="G33" s="5">
        <v>522.53714027708202</v>
      </c>
      <c r="H33" s="5">
        <v>500</v>
      </c>
      <c r="I33" s="5">
        <v>3493.8612283063244</v>
      </c>
      <c r="J33" s="5">
        <v>422633.02080759301</v>
      </c>
      <c r="L33" s="20"/>
    </row>
    <row r="34" spans="5:12" x14ac:dyDescent="0.25">
      <c r="E34">
        <v>30</v>
      </c>
      <c r="F34" s="5">
        <v>2465.3592880442925</v>
      </c>
      <c r="G34" s="5">
        <v>528.50194026203189</v>
      </c>
      <c r="H34" s="5">
        <v>500</v>
      </c>
      <c r="I34" s="5">
        <v>3493.8612283063244</v>
      </c>
      <c r="J34" s="5">
        <v>421604.51886733097</v>
      </c>
      <c r="L34" s="20"/>
    </row>
    <row r="35" spans="5:12" x14ac:dyDescent="0.25">
      <c r="E35">
        <v>31</v>
      </c>
      <c r="F35" s="5">
        <v>2459.3596933927643</v>
      </c>
      <c r="G35" s="5">
        <v>534.50153491356014</v>
      </c>
      <c r="H35" s="5">
        <v>500</v>
      </c>
      <c r="I35" s="5">
        <v>3493.8612283063244</v>
      </c>
      <c r="J35" s="5">
        <v>420570.01733241742</v>
      </c>
      <c r="L35" s="20"/>
    </row>
    <row r="36" spans="5:12" x14ac:dyDescent="0.25">
      <c r="E36">
        <v>32</v>
      </c>
      <c r="F36" s="5">
        <v>2453.3251011057682</v>
      </c>
      <c r="G36" s="5">
        <v>540.53612720055617</v>
      </c>
      <c r="H36" s="5">
        <v>500</v>
      </c>
      <c r="I36" s="5">
        <v>3493.8612283063244</v>
      </c>
      <c r="J36" s="5">
        <v>419529.48120521684</v>
      </c>
      <c r="L36" s="20"/>
    </row>
    <row r="37" spans="5:12" x14ac:dyDescent="0.25">
      <c r="E37">
        <v>33</v>
      </c>
      <c r="F37" s="5">
        <v>2447.2553070304316</v>
      </c>
      <c r="G37" s="5">
        <v>546.6059212758928</v>
      </c>
      <c r="H37" s="5">
        <v>500</v>
      </c>
      <c r="I37" s="5">
        <v>3493.8612283063244</v>
      </c>
      <c r="J37" s="5">
        <v>418482.87528394093</v>
      </c>
      <c r="L37" s="20"/>
    </row>
    <row r="38" spans="5:12" x14ac:dyDescent="0.25">
      <c r="E38">
        <v>34</v>
      </c>
      <c r="F38" s="5">
        <v>2441.1501058229887</v>
      </c>
      <c r="G38" s="5">
        <v>552.71112248333566</v>
      </c>
      <c r="H38" s="5">
        <v>500</v>
      </c>
      <c r="I38" s="5">
        <v>3493.8612283063244</v>
      </c>
      <c r="J38" s="5">
        <v>417430.16416145756</v>
      </c>
      <c r="L38" s="20"/>
    </row>
    <row r="39" spans="5:12" x14ac:dyDescent="0.25">
      <c r="E39">
        <v>35</v>
      </c>
      <c r="F39" s="5">
        <v>2435.0092909418358</v>
      </c>
      <c r="G39" s="5">
        <v>558.85193736448855</v>
      </c>
      <c r="H39" s="5">
        <v>500</v>
      </c>
      <c r="I39" s="5">
        <v>3493.8612283063244</v>
      </c>
      <c r="J39" s="5">
        <v>416371.31222409307</v>
      </c>
      <c r="L39" s="20"/>
    </row>
    <row r="40" spans="5:12" x14ac:dyDescent="0.25">
      <c r="E40">
        <v>36</v>
      </c>
      <c r="F40" s="5">
        <v>2428.8326546405428</v>
      </c>
      <c r="G40" s="5">
        <v>565.02857366578155</v>
      </c>
      <c r="H40" s="5">
        <v>500</v>
      </c>
      <c r="I40" s="5">
        <v>3493.8612283063244</v>
      </c>
      <c r="J40" s="5">
        <v>415306.2836504273</v>
      </c>
      <c r="L40" s="20"/>
    </row>
    <row r="41" spans="5:12" x14ac:dyDescent="0.25">
      <c r="E41">
        <v>37</v>
      </c>
      <c r="F41" s="5">
        <v>2422.6199879608262</v>
      </c>
      <c r="G41" s="5">
        <v>571.24124034549823</v>
      </c>
      <c r="H41" s="5">
        <v>500</v>
      </c>
      <c r="I41" s="5">
        <v>3493.8612283063244</v>
      </c>
      <c r="J41" s="5">
        <v>414235.04241008178</v>
      </c>
      <c r="L41" s="20"/>
    </row>
    <row r="42" spans="5:12" x14ac:dyDescent="0.25">
      <c r="E42">
        <v>38</v>
      </c>
      <c r="F42" s="5">
        <v>2416.371080725477</v>
      </c>
      <c r="G42" s="5">
        <v>577.49014758084741</v>
      </c>
      <c r="H42" s="5">
        <v>500</v>
      </c>
      <c r="I42" s="5">
        <v>3493.8612283063244</v>
      </c>
      <c r="J42" s="5">
        <v>413157.55226250092</v>
      </c>
      <c r="L42" s="20"/>
    </row>
    <row r="43" spans="5:12" x14ac:dyDescent="0.25">
      <c r="E43">
        <v>39</v>
      </c>
      <c r="F43" s="5">
        <v>2410.0857215312553</v>
      </c>
      <c r="G43" s="5">
        <v>583.77550677506906</v>
      </c>
      <c r="H43" s="5">
        <v>500</v>
      </c>
      <c r="I43" s="5">
        <v>3493.8612283063244</v>
      </c>
      <c r="J43" s="5">
        <v>412073.77675572585</v>
      </c>
      <c r="L43" s="20"/>
    </row>
    <row r="44" spans="5:12" x14ac:dyDescent="0.25">
      <c r="E44">
        <v>40</v>
      </c>
      <c r="F44" s="5">
        <v>2403.7636977417342</v>
      </c>
      <c r="G44" s="5">
        <v>590.09753056459022</v>
      </c>
      <c r="H44" s="5">
        <v>500</v>
      </c>
      <c r="I44" s="5">
        <v>3493.8612283063244</v>
      </c>
      <c r="J44" s="5">
        <v>410983.67922516126</v>
      </c>
      <c r="L44" s="20"/>
    </row>
    <row r="45" spans="5:12" x14ac:dyDescent="0.25">
      <c r="E45">
        <v>41</v>
      </c>
      <c r="F45" s="5">
        <v>2397.4047954801076</v>
      </c>
      <c r="G45" s="5">
        <v>596.45643282621677</v>
      </c>
      <c r="H45" s="5">
        <v>500</v>
      </c>
      <c r="I45" s="5">
        <v>3493.8612283063244</v>
      </c>
      <c r="J45" s="5">
        <v>409887.22279233503</v>
      </c>
      <c r="L45" s="20"/>
    </row>
    <row r="46" spans="5:12" x14ac:dyDescent="0.25">
      <c r="E46">
        <v>42</v>
      </c>
      <c r="F46" s="5">
        <v>2391.0087996219545</v>
      </c>
      <c r="G46" s="5">
        <v>602.8524286843699</v>
      </c>
      <c r="H46" s="5">
        <v>500</v>
      </c>
      <c r="I46" s="5">
        <v>3493.8612283063244</v>
      </c>
      <c r="J46" s="5">
        <v>408784.37036365067</v>
      </c>
      <c r="L46" s="20"/>
    </row>
    <row r="47" spans="5:12" x14ac:dyDescent="0.25">
      <c r="E47">
        <v>43</v>
      </c>
      <c r="F47" s="5">
        <v>2384.5754937879624</v>
      </c>
      <c r="G47" s="5">
        <v>609.28573451836201</v>
      </c>
      <c r="H47" s="5">
        <v>500</v>
      </c>
      <c r="I47" s="5">
        <v>3493.8612283063244</v>
      </c>
      <c r="J47" s="5">
        <v>407675.0846291323</v>
      </c>
      <c r="L47" s="20"/>
    </row>
    <row r="48" spans="5:12" x14ac:dyDescent="0.25">
      <c r="E48">
        <v>44</v>
      </c>
      <c r="F48" s="5">
        <v>2378.1046603366053</v>
      </c>
      <c r="G48" s="5">
        <v>615.75656796971907</v>
      </c>
      <c r="H48" s="5">
        <v>500</v>
      </c>
      <c r="I48" s="5">
        <v>3493.8612283063244</v>
      </c>
      <c r="J48" s="5">
        <v>406559.32806116255</v>
      </c>
      <c r="L48" s="20"/>
    </row>
    <row r="49" spans="5:12" x14ac:dyDescent="0.25">
      <c r="E49">
        <v>45</v>
      </c>
      <c r="F49" s="5">
        <v>2371.5960803567818</v>
      </c>
      <c r="G49" s="5">
        <v>622.26514794954255</v>
      </c>
      <c r="H49" s="5">
        <v>500</v>
      </c>
      <c r="I49" s="5">
        <v>3493.8612283063244</v>
      </c>
      <c r="J49" s="5">
        <v>405437.06291321298</v>
      </c>
      <c r="L49" s="20"/>
    </row>
    <row r="50" spans="5:12" x14ac:dyDescent="0.25">
      <c r="E50">
        <v>46</v>
      </c>
      <c r="F50" s="5">
        <v>2365.049533660409</v>
      </c>
      <c r="G50" s="5">
        <v>628.8116946459154</v>
      </c>
      <c r="H50" s="5">
        <v>500</v>
      </c>
      <c r="I50" s="5">
        <v>3493.8612283063244</v>
      </c>
      <c r="J50" s="5">
        <v>404308.25121856708</v>
      </c>
      <c r="L50" s="20"/>
    </row>
    <row r="51" spans="5:12" x14ac:dyDescent="0.25">
      <c r="E51">
        <v>47</v>
      </c>
      <c r="F51" s="5">
        <v>2358.464798774975</v>
      </c>
      <c r="G51" s="5">
        <v>635.39642953134944</v>
      </c>
      <c r="H51" s="5">
        <v>500</v>
      </c>
      <c r="I51" s="5">
        <v>3493.8612283063244</v>
      </c>
      <c r="J51" s="5">
        <v>403172.85478903574</v>
      </c>
      <c r="L51" s="20"/>
    </row>
    <row r="52" spans="5:12" x14ac:dyDescent="0.25">
      <c r="E52">
        <v>48</v>
      </c>
      <c r="F52" s="5">
        <v>2351.841652936042</v>
      </c>
      <c r="G52" s="5">
        <v>642.01957537028238</v>
      </c>
      <c r="H52" s="5">
        <v>500</v>
      </c>
      <c r="I52" s="5">
        <v>3493.8612283063244</v>
      </c>
      <c r="J52" s="5">
        <v>402030.83521366544</v>
      </c>
      <c r="L52" s="20"/>
    </row>
    <row r="53" spans="5:12" x14ac:dyDescent="0.25">
      <c r="E53">
        <v>49</v>
      </c>
      <c r="F53" s="5">
        <v>2345.1798720797151</v>
      </c>
      <c r="G53" s="5">
        <v>648.6813562266093</v>
      </c>
      <c r="H53" s="5">
        <v>500</v>
      </c>
      <c r="I53" s="5">
        <v>3493.8612283063244</v>
      </c>
      <c r="J53" s="5">
        <v>400882.15385743883</v>
      </c>
      <c r="L53" s="20"/>
    </row>
    <row r="54" spans="5:12" x14ac:dyDescent="0.25">
      <c r="E54">
        <v>50</v>
      </c>
      <c r="F54" s="5">
        <v>2338.4792308350598</v>
      </c>
      <c r="G54" s="5">
        <v>655.38199747126464</v>
      </c>
      <c r="H54" s="5">
        <v>500</v>
      </c>
      <c r="I54" s="5">
        <v>3493.8612283063244</v>
      </c>
      <c r="J54" s="5">
        <v>399726.77185996756</v>
      </c>
      <c r="L54" s="20"/>
    </row>
    <row r="55" spans="5:12" x14ac:dyDescent="0.25">
      <c r="E55">
        <v>51</v>
      </c>
      <c r="F55" s="5">
        <v>2331.7395025164774</v>
      </c>
      <c r="G55" s="5">
        <v>662.12172578984701</v>
      </c>
      <c r="H55" s="5">
        <v>500</v>
      </c>
      <c r="I55" s="5">
        <v>3493.8612283063244</v>
      </c>
      <c r="J55" s="5">
        <v>398564.6501341777</v>
      </c>
      <c r="L55" s="20"/>
    </row>
    <row r="56" spans="5:12" x14ac:dyDescent="0.25">
      <c r="E56">
        <v>52</v>
      </c>
      <c r="F56" s="5">
        <v>2324.9604591160369</v>
      </c>
      <c r="G56" s="5">
        <v>668.90076919028752</v>
      </c>
      <c r="H56" s="5">
        <v>500</v>
      </c>
      <c r="I56" s="5">
        <v>3493.8612283063244</v>
      </c>
      <c r="J56" s="5">
        <v>397395.74936498742</v>
      </c>
      <c r="L56" s="20"/>
    </row>
    <row r="57" spans="5:12" x14ac:dyDescent="0.25">
      <c r="E57">
        <v>53</v>
      </c>
      <c r="F57" s="5">
        <v>2318.1418712957602</v>
      </c>
      <c r="G57" s="5">
        <v>675.71935701056418</v>
      </c>
      <c r="H57" s="5">
        <v>500</v>
      </c>
      <c r="I57" s="5">
        <v>3493.8612283063244</v>
      </c>
      <c r="J57" s="5">
        <v>396220.03000797686</v>
      </c>
      <c r="L57" s="20"/>
    </row>
    <row r="58" spans="5:12" x14ac:dyDescent="0.25">
      <c r="E58">
        <v>54</v>
      </c>
      <c r="F58" s="5">
        <v>2311.283508379865</v>
      </c>
      <c r="G58" s="5">
        <v>682.57771992645939</v>
      </c>
      <c r="H58" s="5">
        <v>500</v>
      </c>
      <c r="I58" s="5">
        <v>3493.8612283063244</v>
      </c>
      <c r="J58" s="5">
        <v>395037.45228805038</v>
      </c>
      <c r="L58" s="20"/>
    </row>
    <row r="59" spans="5:12" x14ac:dyDescent="0.25">
      <c r="E59">
        <v>55</v>
      </c>
      <c r="F59" s="5">
        <v>2304.3851383469605</v>
      </c>
      <c r="G59" s="5">
        <v>689.47608995936389</v>
      </c>
      <c r="H59" s="5">
        <v>500</v>
      </c>
      <c r="I59" s="5">
        <v>3493.8612283063244</v>
      </c>
      <c r="J59" s="5">
        <v>393847.976198091</v>
      </c>
      <c r="L59" s="20"/>
    </row>
    <row r="60" spans="5:12" x14ac:dyDescent="0.25">
      <c r="E60">
        <v>56</v>
      </c>
      <c r="F60" s="5">
        <v>2297.4465278221974</v>
      </c>
      <c r="G60" s="5">
        <v>696.41470048412702</v>
      </c>
      <c r="H60" s="5">
        <v>500</v>
      </c>
      <c r="I60" s="5">
        <v>3493.8612283063244</v>
      </c>
      <c r="J60" s="5">
        <v>392651.56149760686</v>
      </c>
      <c r="L60" s="20"/>
    </row>
    <row r="61" spans="5:12" x14ac:dyDescent="0.25">
      <c r="E61">
        <v>57</v>
      </c>
      <c r="F61" s="5">
        <v>2290.4674420693736</v>
      </c>
      <c r="G61" s="5">
        <v>703.39378623695075</v>
      </c>
      <c r="H61" s="5">
        <v>500</v>
      </c>
      <c r="I61" s="5">
        <v>3493.8612283063244</v>
      </c>
      <c r="J61" s="5">
        <v>391448.16771136993</v>
      </c>
      <c r="L61" s="20"/>
    </row>
    <row r="62" spans="5:12" x14ac:dyDescent="0.25">
      <c r="E62">
        <v>58</v>
      </c>
      <c r="F62" s="5">
        <v>2283.4476449829913</v>
      </c>
      <c r="G62" s="5">
        <v>710.41358332333311</v>
      </c>
      <c r="H62" s="5">
        <v>500</v>
      </c>
      <c r="I62" s="5">
        <v>3493.8612283063244</v>
      </c>
      <c r="J62" s="5">
        <v>390237.75412804657</v>
      </c>
      <c r="L62" s="20"/>
    </row>
    <row r="63" spans="5:12" x14ac:dyDescent="0.25">
      <c r="E63">
        <v>59</v>
      </c>
      <c r="F63" s="5">
        <v>2276.3868990802716</v>
      </c>
      <c r="G63" s="5">
        <v>717.47432922605276</v>
      </c>
      <c r="H63" s="5">
        <v>500</v>
      </c>
      <c r="I63" s="5">
        <v>3493.8612283063244</v>
      </c>
      <c r="J63" s="5">
        <v>389020.2797988205</v>
      </c>
      <c r="L63" s="20"/>
    </row>
    <row r="64" spans="5:12" x14ac:dyDescent="0.25">
      <c r="E64">
        <v>60</v>
      </c>
      <c r="F64" s="5">
        <v>2269.2849654931197</v>
      </c>
      <c r="G64" s="5">
        <v>724.57626281320472</v>
      </c>
      <c r="H64" s="5">
        <v>500</v>
      </c>
      <c r="I64" s="5">
        <v>3493.8612283063244</v>
      </c>
      <c r="J64" s="5">
        <v>387795.70353600732</v>
      </c>
      <c r="L64" s="20"/>
    </row>
    <row r="65" spans="5:12" x14ac:dyDescent="0.25">
      <c r="E65">
        <v>61</v>
      </c>
      <c r="F65" s="5">
        <v>2262.1416039600426</v>
      </c>
      <c r="G65" s="5">
        <v>731.71962434628176</v>
      </c>
      <c r="H65" s="5">
        <v>500</v>
      </c>
      <c r="I65" s="5">
        <v>3493.8612283063244</v>
      </c>
      <c r="J65" s="5">
        <v>386563.98391166102</v>
      </c>
      <c r="L65" s="20"/>
    </row>
    <row r="66" spans="5:12" x14ac:dyDescent="0.25">
      <c r="E66">
        <v>62</v>
      </c>
      <c r="F66" s="5">
        <v>2254.9565728180228</v>
      </c>
      <c r="G66" s="5">
        <v>738.90465548830161</v>
      </c>
      <c r="H66" s="5">
        <v>500</v>
      </c>
      <c r="I66" s="5">
        <v>3493.8612283063244</v>
      </c>
      <c r="J66" s="5">
        <v>385325.0792561727</v>
      </c>
      <c r="L66" s="20"/>
    </row>
    <row r="67" spans="5:12" x14ac:dyDescent="0.25">
      <c r="E67">
        <v>63</v>
      </c>
      <c r="F67" s="5">
        <v>2247.7296289943411</v>
      </c>
      <c r="G67" s="5">
        <v>746.13159931198334</v>
      </c>
      <c r="H67" s="5">
        <v>500</v>
      </c>
      <c r="I67" s="5">
        <v>3493.8612283063244</v>
      </c>
      <c r="J67" s="5">
        <v>384078.94765686069</v>
      </c>
      <c r="L67" s="20"/>
    </row>
    <row r="68" spans="5:12" x14ac:dyDescent="0.25">
      <c r="E68">
        <v>64</v>
      </c>
      <c r="F68" s="5">
        <v>2240.4605279983543</v>
      </c>
      <c r="G68" s="5">
        <v>753.40070030797006</v>
      </c>
      <c r="H68" s="5">
        <v>500</v>
      </c>
      <c r="I68" s="5">
        <v>3493.8612283063244</v>
      </c>
      <c r="J68" s="5">
        <v>382825.54695655272</v>
      </c>
      <c r="L68" s="20"/>
    </row>
    <row r="69" spans="5:12" x14ac:dyDescent="0.25">
      <c r="E69">
        <v>65</v>
      </c>
      <c r="F69" s="5">
        <v>2233.1490239132245</v>
      </c>
      <c r="G69" s="5">
        <v>760.71220439309991</v>
      </c>
      <c r="H69" s="5">
        <v>500</v>
      </c>
      <c r="I69" s="5">
        <v>3493.8612283063244</v>
      </c>
      <c r="J69" s="5">
        <v>381564.8347521596</v>
      </c>
      <c r="L69" s="20"/>
    </row>
    <row r="70" spans="5:12" x14ac:dyDescent="0.25">
      <c r="E70">
        <v>66</v>
      </c>
      <c r="F70" s="5">
        <v>2225.7948693875978</v>
      </c>
      <c r="G70" s="5">
        <v>768.06635891872656</v>
      </c>
      <c r="H70" s="5">
        <v>500</v>
      </c>
      <c r="I70" s="5">
        <v>3493.8612283063244</v>
      </c>
      <c r="J70" s="5">
        <v>380296.76839324087</v>
      </c>
      <c r="L70" s="20"/>
    </row>
    <row r="71" spans="5:12" x14ac:dyDescent="0.25">
      <c r="E71">
        <v>67</v>
      </c>
      <c r="F71" s="5">
        <v>2218.3978156272383</v>
      </c>
      <c r="G71" s="5">
        <v>775.4634126790861</v>
      </c>
      <c r="H71" s="5">
        <v>500</v>
      </c>
      <c r="I71" s="5">
        <v>3493.8612283063244</v>
      </c>
      <c r="J71" s="5">
        <v>379021.30498056178</v>
      </c>
      <c r="L71" s="20"/>
    </row>
    <row r="72" spans="5:12" x14ac:dyDescent="0.25">
      <c r="E72">
        <v>68</v>
      </c>
      <c r="F72" s="5">
        <v>2210.9576123866104</v>
      </c>
      <c r="G72" s="5">
        <v>782.90361591971396</v>
      </c>
      <c r="H72" s="5">
        <v>500</v>
      </c>
      <c r="I72" s="5">
        <v>3493.8612283063244</v>
      </c>
      <c r="J72" s="5">
        <v>377738.40136464208</v>
      </c>
      <c r="L72" s="20"/>
    </row>
    <row r="73" spans="5:12" x14ac:dyDescent="0.25">
      <c r="E73">
        <v>69</v>
      </c>
      <c r="F73" s="5">
        <v>2203.4740079604121</v>
      </c>
      <c r="G73" s="5">
        <v>790.38722034591228</v>
      </c>
      <c r="H73" s="5">
        <v>500</v>
      </c>
      <c r="I73" s="5">
        <v>3493.8612283063244</v>
      </c>
      <c r="J73" s="5">
        <v>376448.01414429618</v>
      </c>
      <c r="L73" s="20"/>
    </row>
    <row r="74" spans="5:12" x14ac:dyDescent="0.25">
      <c r="E74">
        <v>70</v>
      </c>
      <c r="F74" s="5">
        <v>2195.9467491750611</v>
      </c>
      <c r="G74" s="5">
        <v>797.91447913126331</v>
      </c>
      <c r="H74" s="5">
        <v>500</v>
      </c>
      <c r="I74" s="5">
        <v>3493.8612283063244</v>
      </c>
      <c r="J74" s="5">
        <v>375150.09966516489</v>
      </c>
      <c r="L74" s="20"/>
    </row>
    <row r="75" spans="5:12" x14ac:dyDescent="0.25">
      <c r="E75">
        <v>71</v>
      </c>
      <c r="F75" s="5">
        <v>2188.3755813801286</v>
      </c>
      <c r="G75" s="5">
        <v>805.48564692619584</v>
      </c>
      <c r="H75" s="5">
        <v>500</v>
      </c>
      <c r="I75" s="5">
        <v>3493.8612283063244</v>
      </c>
      <c r="J75" s="5">
        <v>373844.61401823867</v>
      </c>
      <c r="L75" s="20"/>
    </row>
    <row r="76" spans="5:12" x14ac:dyDescent="0.25">
      <c r="E76">
        <v>72</v>
      </c>
      <c r="F76" s="5">
        <v>2180.7602484397257</v>
      </c>
      <c r="G76" s="5">
        <v>813.10097986659866</v>
      </c>
      <c r="H76" s="5">
        <v>500</v>
      </c>
      <c r="I76" s="5">
        <v>3493.8612283063244</v>
      </c>
      <c r="J76" s="5">
        <v>372531.5130383721</v>
      </c>
      <c r="L76" s="20"/>
    </row>
    <row r="77" spans="5:12" x14ac:dyDescent="0.25">
      <c r="E77">
        <v>73</v>
      </c>
      <c r="F77" s="5">
        <v>2173.1004927238373</v>
      </c>
      <c r="G77" s="5">
        <v>820.76073558248709</v>
      </c>
      <c r="H77" s="5">
        <v>500</v>
      </c>
      <c r="I77" s="5">
        <v>3493.8612283063244</v>
      </c>
      <c r="J77" s="5">
        <v>371210.75230278959</v>
      </c>
      <c r="L77" s="20"/>
    </row>
    <row r="78" spans="5:12" x14ac:dyDescent="0.25">
      <c r="E78">
        <v>74</v>
      </c>
      <c r="F78" s="5">
        <v>2165.3960550996062</v>
      </c>
      <c r="G78" s="5">
        <v>828.46517320671819</v>
      </c>
      <c r="H78" s="5">
        <v>500</v>
      </c>
      <c r="I78" s="5">
        <v>3493.8612283063244</v>
      </c>
      <c r="J78" s="5">
        <v>369882.2871295829</v>
      </c>
      <c r="L78" s="20"/>
    </row>
    <row r="79" spans="5:12" x14ac:dyDescent="0.25">
      <c r="E79">
        <v>75</v>
      </c>
      <c r="F79" s="5">
        <v>2157.6466749225669</v>
      </c>
      <c r="G79" s="5">
        <v>836.21455338375745</v>
      </c>
      <c r="H79" s="5">
        <v>500</v>
      </c>
      <c r="I79" s="5">
        <v>3493.8612283063244</v>
      </c>
      <c r="J79" s="5">
        <v>368546.07257619913</v>
      </c>
      <c r="L79" s="20"/>
    </row>
    <row r="80" spans="5:12" x14ac:dyDescent="0.25">
      <c r="E80">
        <v>76</v>
      </c>
      <c r="F80" s="5">
        <v>2149.8520900278286</v>
      </c>
      <c r="G80" s="5">
        <v>844.00913827849581</v>
      </c>
      <c r="H80" s="5">
        <v>500</v>
      </c>
      <c r="I80" s="5">
        <v>3493.8612283063244</v>
      </c>
      <c r="J80" s="5">
        <v>367202.06343792065</v>
      </c>
      <c r="L80" s="20"/>
    </row>
    <row r="81" spans="5:12" x14ac:dyDescent="0.25">
      <c r="E81">
        <v>77</v>
      </c>
      <c r="F81" s="5">
        <v>2142.0120367212039</v>
      </c>
      <c r="G81" s="5">
        <v>851.84919158512048</v>
      </c>
      <c r="H81" s="5">
        <v>500</v>
      </c>
      <c r="I81" s="5">
        <v>3493.8612283063244</v>
      </c>
      <c r="J81" s="5">
        <v>365850.2142463355</v>
      </c>
      <c r="L81" s="20"/>
    </row>
    <row r="82" spans="5:12" x14ac:dyDescent="0.25">
      <c r="E82">
        <v>78</v>
      </c>
      <c r="F82" s="5">
        <v>2134.1262497702905</v>
      </c>
      <c r="G82" s="5">
        <v>859.73497853603385</v>
      </c>
      <c r="H82" s="5">
        <v>500</v>
      </c>
      <c r="I82" s="5">
        <v>3493.8612283063244</v>
      </c>
      <c r="J82" s="5">
        <v>364490.47926779947</v>
      </c>
      <c r="L82" s="20"/>
    </row>
    <row r="83" spans="5:12" x14ac:dyDescent="0.25">
      <c r="E83">
        <v>79</v>
      </c>
      <c r="F83" s="5">
        <v>2126.1944623954969</v>
      </c>
      <c r="G83" s="5">
        <v>867.66676591082751</v>
      </c>
      <c r="H83" s="5">
        <v>500</v>
      </c>
      <c r="I83" s="5">
        <v>3493.8612283063244</v>
      </c>
      <c r="J83" s="5">
        <v>363122.81250188866</v>
      </c>
      <c r="L83" s="20"/>
    </row>
    <row r="84" spans="5:12" x14ac:dyDescent="0.25">
      <c r="E84">
        <v>80</v>
      </c>
      <c r="F84" s="5">
        <v>2118.2164062610173</v>
      </c>
      <c r="G84" s="5">
        <v>875.64482204530714</v>
      </c>
      <c r="H84" s="5">
        <v>500</v>
      </c>
      <c r="I84" s="5">
        <v>3493.8612283063244</v>
      </c>
      <c r="J84" s="5">
        <v>361747.16767984338</v>
      </c>
      <c r="L84" s="20"/>
    </row>
    <row r="85" spans="5:12" x14ac:dyDescent="0.25">
      <c r="E85">
        <v>81</v>
      </c>
      <c r="F85" s="5">
        <v>2110.1918114657533</v>
      </c>
      <c r="G85" s="5">
        <v>883.6694168405711</v>
      </c>
      <c r="H85" s="5">
        <v>500</v>
      </c>
      <c r="I85" s="5">
        <v>3493.8612283063244</v>
      </c>
      <c r="J85" s="5">
        <v>360363.49826300278</v>
      </c>
      <c r="L85" s="20"/>
    </row>
    <row r="86" spans="5:12" x14ac:dyDescent="0.25">
      <c r="E86">
        <v>82</v>
      </c>
      <c r="F86" s="5">
        <v>2102.1204065341831</v>
      </c>
      <c r="G86" s="5">
        <v>891.74082177214132</v>
      </c>
      <c r="H86" s="5">
        <v>500</v>
      </c>
      <c r="I86" s="5">
        <v>3493.8612283063244</v>
      </c>
      <c r="J86" s="5">
        <v>358971.75744123064</v>
      </c>
      <c r="L86" s="20"/>
    </row>
    <row r="87" spans="5:12" x14ac:dyDescent="0.25">
      <c r="E87">
        <v>83</v>
      </c>
      <c r="F87" s="5">
        <v>2094.0019184071789</v>
      </c>
      <c r="G87" s="5">
        <v>899.8593098991455</v>
      </c>
      <c r="H87" s="5">
        <v>500</v>
      </c>
      <c r="I87" s="5">
        <v>3493.8612283063244</v>
      </c>
      <c r="J87" s="5">
        <v>357571.89813133149</v>
      </c>
      <c r="L87" s="20"/>
    </row>
    <row r="88" spans="5:12" x14ac:dyDescent="0.25">
      <c r="E88">
        <v>84</v>
      </c>
      <c r="F88" s="5">
        <v>2085.8360724327672</v>
      </c>
      <c r="G88" s="5">
        <v>908.0251558735572</v>
      </c>
      <c r="H88" s="5">
        <v>500</v>
      </c>
      <c r="I88" s="5">
        <v>3493.8612283063244</v>
      </c>
      <c r="J88" s="5">
        <v>356163.87297545793</v>
      </c>
      <c r="L88" s="20"/>
    </row>
    <row r="89" spans="5:12" x14ac:dyDescent="0.25">
      <c r="E89">
        <v>85</v>
      </c>
      <c r="F89" s="5">
        <v>2077.6225923568381</v>
      </c>
      <c r="G89" s="5">
        <v>916.23863594948625</v>
      </c>
      <c r="H89" s="5">
        <v>500</v>
      </c>
      <c r="I89" s="5">
        <v>3493.8612283063244</v>
      </c>
      <c r="J89" s="5">
        <v>354747.63433950843</v>
      </c>
      <c r="L89" s="20"/>
    </row>
    <row r="90" spans="5:12" x14ac:dyDescent="0.25">
      <c r="E90">
        <v>86</v>
      </c>
      <c r="F90" s="5">
        <v>2069.3612003137991</v>
      </c>
      <c r="G90" s="5">
        <v>924.50002799252525</v>
      </c>
      <c r="H90" s="5">
        <v>500</v>
      </c>
      <c r="I90" s="5">
        <v>3493.8612283063244</v>
      </c>
      <c r="J90" s="5">
        <v>353323.1343115159</v>
      </c>
      <c r="L90" s="20"/>
    </row>
    <row r="91" spans="5:12" x14ac:dyDescent="0.25">
      <c r="E91">
        <v>87</v>
      </c>
      <c r="F91" s="5">
        <v>2061.0516168171762</v>
      </c>
      <c r="G91" s="5">
        <v>932.80961148914821</v>
      </c>
      <c r="H91" s="5">
        <v>500</v>
      </c>
      <c r="I91" s="5">
        <v>3493.8612283063244</v>
      </c>
      <c r="J91" s="5">
        <v>351890.32470002677</v>
      </c>
      <c r="L91" s="20"/>
    </row>
    <row r="92" spans="5:12" x14ac:dyDescent="0.25">
      <c r="E92">
        <v>88</v>
      </c>
      <c r="F92" s="5">
        <v>2052.6935607501564</v>
      </c>
      <c r="G92" s="5">
        <v>941.167667556168</v>
      </c>
      <c r="H92" s="5">
        <v>500</v>
      </c>
      <c r="I92" s="5">
        <v>3493.8612283063244</v>
      </c>
      <c r="J92" s="5">
        <v>350449.15703247063</v>
      </c>
      <c r="L92" s="20"/>
    </row>
    <row r="93" spans="5:12" x14ac:dyDescent="0.25">
      <c r="E93">
        <v>89</v>
      </c>
      <c r="F93" s="5">
        <v>2044.2867493560786</v>
      </c>
      <c r="G93" s="5">
        <v>949.57447895024575</v>
      </c>
      <c r="H93" s="5">
        <v>500</v>
      </c>
      <c r="I93" s="5">
        <v>3493.8612283063244</v>
      </c>
      <c r="J93" s="5">
        <v>348999.58255352039</v>
      </c>
      <c r="L93" s="20"/>
    </row>
    <row r="94" spans="5:12" x14ac:dyDescent="0.25">
      <c r="E94">
        <v>90</v>
      </c>
      <c r="F94" s="5">
        <v>2035.830898228869</v>
      </c>
      <c r="G94" s="5">
        <v>958.03033007745535</v>
      </c>
      <c r="H94" s="5">
        <v>500</v>
      </c>
      <c r="I94" s="5">
        <v>3493.8612283063244</v>
      </c>
      <c r="J94" s="5">
        <v>347541.55222344294</v>
      </c>
      <c r="L94" s="20"/>
    </row>
    <row r="95" spans="5:12" x14ac:dyDescent="0.25">
      <c r="E95">
        <v>91</v>
      </c>
      <c r="F95" s="5">
        <v>2027.3257213034171</v>
      </c>
      <c r="G95" s="5">
        <v>966.53550700290725</v>
      </c>
      <c r="H95" s="5">
        <v>500</v>
      </c>
      <c r="I95" s="5">
        <v>3493.8612283063244</v>
      </c>
      <c r="J95" s="5">
        <v>346075.01671644003</v>
      </c>
      <c r="L95" s="20"/>
    </row>
    <row r="96" spans="5:12" x14ac:dyDescent="0.25">
      <c r="E96">
        <v>92</v>
      </c>
      <c r="F96" s="5">
        <v>2018.7709308459002</v>
      </c>
      <c r="G96" s="5">
        <v>975.09029746042415</v>
      </c>
      <c r="H96" s="5">
        <v>500</v>
      </c>
      <c r="I96" s="5">
        <v>3493.8612283063244</v>
      </c>
      <c r="J96" s="5">
        <v>344599.92641897959</v>
      </c>
      <c r="L96" s="20"/>
    </row>
    <row r="97" spans="5:12" x14ac:dyDescent="0.25">
      <c r="E97">
        <v>93</v>
      </c>
      <c r="F97" s="5">
        <v>2010.1662374440477</v>
      </c>
      <c r="G97" s="5">
        <v>983.69499086227665</v>
      </c>
      <c r="H97" s="5">
        <v>500</v>
      </c>
      <c r="I97" s="5">
        <v>3493.8612283063244</v>
      </c>
      <c r="J97" s="5">
        <v>343116.23142811732</v>
      </c>
      <c r="L97" s="20"/>
    </row>
    <row r="98" spans="5:12" x14ac:dyDescent="0.25">
      <c r="E98">
        <v>94</v>
      </c>
      <c r="F98" s="5">
        <v>2001.5113499973511</v>
      </c>
      <c r="G98" s="5">
        <v>992.3498783089733</v>
      </c>
      <c r="H98" s="5">
        <v>500</v>
      </c>
      <c r="I98" s="5">
        <v>3493.8612283063244</v>
      </c>
      <c r="J98" s="5">
        <v>341623.88154980837</v>
      </c>
      <c r="L98" s="20"/>
    </row>
    <row r="99" spans="5:12" x14ac:dyDescent="0.25">
      <c r="E99">
        <v>95</v>
      </c>
      <c r="F99" s="5">
        <v>1992.8059757072156</v>
      </c>
      <c r="G99" s="5">
        <v>1001.0552525991088</v>
      </c>
      <c r="H99" s="5">
        <v>500</v>
      </c>
      <c r="I99" s="5">
        <v>3493.8612283063244</v>
      </c>
      <c r="J99" s="5">
        <v>340122.82629720925</v>
      </c>
      <c r="L99" s="20"/>
    </row>
    <row r="100" spans="5:12" x14ac:dyDescent="0.25">
      <c r="E100">
        <v>96</v>
      </c>
      <c r="F100" s="5">
        <v>1984.049820067054</v>
      </c>
      <c r="G100" s="5">
        <v>1009.8114082392703</v>
      </c>
      <c r="H100" s="5">
        <v>500</v>
      </c>
      <c r="I100" s="5">
        <v>3493.8612283063244</v>
      </c>
      <c r="J100" s="5">
        <v>338613.01488897001</v>
      </c>
      <c r="L100" s="20"/>
    </row>
    <row r="101" spans="5:12" x14ac:dyDescent="0.25">
      <c r="E101">
        <v>97</v>
      </c>
      <c r="F101" s="5">
        <v>1975.2425868523251</v>
      </c>
      <c r="G101" s="5">
        <v>1018.6186414539993</v>
      </c>
      <c r="H101" s="5">
        <v>500</v>
      </c>
      <c r="I101" s="5">
        <v>3493.8612283063244</v>
      </c>
      <c r="J101" s="5">
        <v>337094.39624751598</v>
      </c>
      <c r="L101" s="20"/>
    </row>
    <row r="102" spans="5:12" x14ac:dyDescent="0.25">
      <c r="E102">
        <v>98</v>
      </c>
      <c r="F102" s="5">
        <v>1966.38397811051</v>
      </c>
      <c r="G102" s="5">
        <v>1027.4772501958143</v>
      </c>
      <c r="H102" s="5">
        <v>500</v>
      </c>
      <c r="I102" s="5">
        <v>3493.8612283063244</v>
      </c>
      <c r="J102" s="5">
        <v>335566.91899732017</v>
      </c>
      <c r="L102" s="20"/>
    </row>
    <row r="103" spans="5:12" x14ac:dyDescent="0.25">
      <c r="E103">
        <v>99</v>
      </c>
      <c r="F103" s="5">
        <v>1957.4736941510344</v>
      </c>
      <c r="G103" s="5">
        <v>1036.38753415529</v>
      </c>
      <c r="H103" s="5">
        <v>500</v>
      </c>
      <c r="I103" s="5">
        <v>3493.8612283063244</v>
      </c>
      <c r="J103" s="5">
        <v>334030.53146316489</v>
      </c>
      <c r="L103" s="20"/>
    </row>
    <row r="104" spans="5:12" x14ac:dyDescent="0.25">
      <c r="E104">
        <v>100</v>
      </c>
      <c r="F104" s="5">
        <v>1948.5114335351286</v>
      </c>
      <c r="G104" s="5">
        <v>1045.3497947711958</v>
      </c>
      <c r="H104" s="5">
        <v>500</v>
      </c>
      <c r="I104" s="5">
        <v>3493.8612283063244</v>
      </c>
      <c r="J104" s="5">
        <v>332485.18166839372</v>
      </c>
      <c r="L104" s="20"/>
    </row>
    <row r="105" spans="5:12" x14ac:dyDescent="0.25">
      <c r="E105">
        <v>101</v>
      </c>
      <c r="F105" s="5">
        <v>1939.49689306563</v>
      </c>
      <c r="G105" s="5">
        <v>1054.3643352406943</v>
      </c>
      <c r="H105" s="5">
        <v>500</v>
      </c>
      <c r="I105" s="5">
        <v>3493.8612283063244</v>
      </c>
      <c r="J105" s="5">
        <v>330930.81733315304</v>
      </c>
      <c r="L105" s="20"/>
    </row>
    <row r="106" spans="5:12" x14ac:dyDescent="0.25">
      <c r="E106">
        <v>102</v>
      </c>
      <c r="F106" s="5">
        <v>1930.4297677767261</v>
      </c>
      <c r="G106" s="5">
        <v>1063.4314605295983</v>
      </c>
      <c r="H106" s="5">
        <v>500</v>
      </c>
      <c r="I106" s="5">
        <v>3493.8612283063244</v>
      </c>
      <c r="J106" s="5">
        <v>329367.38587262342</v>
      </c>
      <c r="L106" s="20"/>
    </row>
    <row r="107" spans="5:12" x14ac:dyDescent="0.25">
      <c r="E107">
        <v>103</v>
      </c>
      <c r="F107" s="5">
        <v>1921.3097509236368</v>
      </c>
      <c r="G107" s="5">
        <v>1072.5514773826876</v>
      </c>
      <c r="H107" s="5">
        <v>500</v>
      </c>
      <c r="I107" s="5">
        <v>3493.8612283063244</v>
      </c>
      <c r="J107" s="5">
        <v>327794.8343952407</v>
      </c>
      <c r="L107" s="20"/>
    </row>
    <row r="108" spans="5:12" x14ac:dyDescent="0.25">
      <c r="E108">
        <v>104</v>
      </c>
      <c r="F108" s="5">
        <v>1912.1365339722374</v>
      </c>
      <c r="G108" s="5">
        <v>1081.724694334087</v>
      </c>
      <c r="H108" s="5">
        <v>500</v>
      </c>
      <c r="I108" s="5">
        <v>3493.8612283063244</v>
      </c>
      <c r="J108" s="5">
        <v>326213.10970090661</v>
      </c>
      <c r="L108" s="20"/>
    </row>
    <row r="109" spans="5:12" x14ac:dyDescent="0.25">
      <c r="E109">
        <v>105</v>
      </c>
      <c r="F109" s="5">
        <v>1902.9098065886219</v>
      </c>
      <c r="G109" s="5">
        <v>1090.9514217177025</v>
      </c>
      <c r="H109" s="5">
        <v>500</v>
      </c>
      <c r="I109" s="5">
        <v>3493.8612283063244</v>
      </c>
      <c r="J109" s="5">
        <v>324622.15827918891</v>
      </c>
      <c r="L109" s="20"/>
    </row>
    <row r="110" spans="5:12" x14ac:dyDescent="0.25">
      <c r="E110">
        <v>106</v>
      </c>
      <c r="F110" s="5">
        <v>1893.629256628602</v>
      </c>
      <c r="G110" s="5">
        <v>1100.2319716777224</v>
      </c>
      <c r="H110" s="5">
        <v>500</v>
      </c>
      <c r="I110" s="5">
        <v>3493.8612283063244</v>
      </c>
      <c r="J110" s="5">
        <v>323021.92630751117</v>
      </c>
      <c r="L110" s="20"/>
    </row>
    <row r="111" spans="5:12" x14ac:dyDescent="0.25">
      <c r="E111">
        <v>107</v>
      </c>
      <c r="F111" s="5">
        <v>1884.2945701271485</v>
      </c>
      <c r="G111" s="5">
        <v>1109.5666581791759</v>
      </c>
      <c r="H111" s="5">
        <v>500</v>
      </c>
      <c r="I111" s="5">
        <v>3493.8612283063244</v>
      </c>
      <c r="J111" s="5">
        <v>321412.35964933201</v>
      </c>
      <c r="L111" s="20"/>
    </row>
    <row r="112" spans="5:12" x14ac:dyDescent="0.25">
      <c r="E112">
        <v>108</v>
      </c>
      <c r="F112" s="5">
        <v>1874.9054312877702</v>
      </c>
      <c r="G112" s="5">
        <v>1118.9557970185542</v>
      </c>
      <c r="H112" s="5">
        <v>500</v>
      </c>
      <c r="I112" s="5">
        <v>3493.8612283063244</v>
      </c>
      <c r="J112" s="5">
        <v>319793.40385231347</v>
      </c>
      <c r="L112" s="20"/>
    </row>
    <row r="113" spans="5:12" x14ac:dyDescent="0.25">
      <c r="E113">
        <v>109</v>
      </c>
      <c r="F113" s="5">
        <v>1865.4615224718286</v>
      </c>
      <c r="G113" s="5">
        <v>1128.3997058344958</v>
      </c>
      <c r="H113" s="5">
        <v>500</v>
      </c>
      <c r="I113" s="5">
        <v>3493.8612283063244</v>
      </c>
      <c r="J113" s="5">
        <v>318165.00414647895</v>
      </c>
      <c r="L113" s="20"/>
    </row>
    <row r="114" spans="5:12" x14ac:dyDescent="0.25">
      <c r="E114">
        <v>110</v>
      </c>
      <c r="F114" s="5">
        <v>1855.9625241877941</v>
      </c>
      <c r="G114" s="5">
        <v>1137.8987041185303</v>
      </c>
      <c r="H114" s="5">
        <v>500</v>
      </c>
      <c r="I114" s="5">
        <v>3493.8612283063244</v>
      </c>
      <c r="J114" s="5">
        <v>316527.10544236045</v>
      </c>
      <c r="L114" s="20"/>
    </row>
    <row r="115" spans="5:12" x14ac:dyDescent="0.25">
      <c r="E115">
        <v>111</v>
      </c>
      <c r="F115" s="5">
        <v>1846.4081150804361</v>
      </c>
      <c r="G115" s="5">
        <v>1147.4531132258883</v>
      </c>
      <c r="H115" s="5">
        <v>500</v>
      </c>
      <c r="I115" s="5">
        <v>3493.8612283063244</v>
      </c>
      <c r="J115" s="5">
        <v>314879.65232913458</v>
      </c>
      <c r="L115" s="20"/>
    </row>
    <row r="116" spans="5:12" x14ac:dyDescent="0.25">
      <c r="E116">
        <v>112</v>
      </c>
      <c r="F116" s="5">
        <v>1836.7979719199518</v>
      </c>
      <c r="G116" s="5">
        <v>1157.0632563863726</v>
      </c>
      <c r="H116" s="5">
        <v>500</v>
      </c>
      <c r="I116" s="5">
        <v>3493.8612283063244</v>
      </c>
      <c r="J116" s="5">
        <v>313222.5890727482</v>
      </c>
      <c r="L116" s="20"/>
    </row>
    <row r="117" spans="5:12" x14ac:dyDescent="0.25">
      <c r="E117">
        <v>113</v>
      </c>
      <c r="F117" s="5">
        <v>1827.1317695910313</v>
      </c>
      <c r="G117" s="5">
        <v>1166.729458715293</v>
      </c>
      <c r="H117" s="5">
        <v>500</v>
      </c>
      <c r="I117" s="5">
        <v>3493.8612283063244</v>
      </c>
      <c r="J117" s="5">
        <v>311555.8596140329</v>
      </c>
      <c r="L117" s="20"/>
    </row>
    <row r="118" spans="5:12" x14ac:dyDescent="0.25">
      <c r="E118">
        <v>114</v>
      </c>
      <c r="F118" s="5">
        <v>1817.4091810818586</v>
      </c>
      <c r="G118" s="5">
        <v>1176.4520472244658</v>
      </c>
      <c r="H118" s="5">
        <v>500</v>
      </c>
      <c r="I118" s="5">
        <v>3493.8612283063244</v>
      </c>
      <c r="J118" s="5">
        <v>309879.40756680846</v>
      </c>
      <c r="L118" s="20"/>
    </row>
    <row r="119" spans="5:12" x14ac:dyDescent="0.25">
      <c r="E119">
        <v>115</v>
      </c>
      <c r="F119" s="5">
        <v>1807.6298774730494</v>
      </c>
      <c r="G119" s="5">
        <v>1186.231350833275</v>
      </c>
      <c r="H119" s="5">
        <v>500</v>
      </c>
      <c r="I119" s="5">
        <v>3493.8612283063244</v>
      </c>
      <c r="J119" s="5">
        <v>308193.1762159752</v>
      </c>
      <c r="L119" s="20"/>
    </row>
    <row r="120" spans="5:12" x14ac:dyDescent="0.25">
      <c r="E120">
        <v>116</v>
      </c>
      <c r="F120" s="5">
        <v>1797.7935279265221</v>
      </c>
      <c r="G120" s="5">
        <v>1196.0677003798023</v>
      </c>
      <c r="H120" s="5">
        <v>500</v>
      </c>
      <c r="I120" s="5">
        <v>3493.8612283063244</v>
      </c>
      <c r="J120" s="5">
        <v>306497.10851559538</v>
      </c>
      <c r="L120" s="20"/>
    </row>
    <row r="121" spans="5:12" x14ac:dyDescent="0.25">
      <c r="E121">
        <v>117</v>
      </c>
      <c r="F121" s="5">
        <v>1787.8997996743065</v>
      </c>
      <c r="G121" s="5">
        <v>1205.9614286320179</v>
      </c>
      <c r="H121" s="5">
        <v>500</v>
      </c>
      <c r="I121" s="5">
        <v>3493.8612283063244</v>
      </c>
      <c r="J121" s="5">
        <v>304791.14708696335</v>
      </c>
      <c r="L121" s="20"/>
    </row>
    <row r="122" spans="5:12" x14ac:dyDescent="0.25">
      <c r="E122">
        <v>118</v>
      </c>
      <c r="F122" s="5">
        <v>1777.9483580072863</v>
      </c>
      <c r="G122" s="5">
        <v>1215.9128702990381</v>
      </c>
      <c r="H122" s="5">
        <v>500</v>
      </c>
      <c r="I122" s="5">
        <v>3493.8612283063244</v>
      </c>
      <c r="J122" s="5">
        <v>303075.23421666434</v>
      </c>
      <c r="L122" s="20"/>
    </row>
    <row r="123" spans="5:12" x14ac:dyDescent="0.25">
      <c r="E123">
        <v>119</v>
      </c>
      <c r="F123" s="5">
        <v>1767.9388662638753</v>
      </c>
      <c r="G123" s="5">
        <v>1225.9223620424491</v>
      </c>
      <c r="H123" s="5">
        <v>500</v>
      </c>
      <c r="I123" s="5">
        <v>3493.8612283063244</v>
      </c>
      <c r="J123" s="5">
        <v>301349.31185462186</v>
      </c>
      <c r="L123" s="20"/>
    </row>
    <row r="124" spans="5:12" x14ac:dyDescent="0.25">
      <c r="E124">
        <v>120</v>
      </c>
      <c r="F124" s="5">
        <v>1757.8709858186276</v>
      </c>
      <c r="G124" s="5">
        <v>1235.9902424876968</v>
      </c>
      <c r="H124" s="5">
        <v>500</v>
      </c>
      <c r="I124" s="5">
        <v>3493.8612283063244</v>
      </c>
      <c r="J124" s="5">
        <v>299613.32161213417</v>
      </c>
      <c r="L124" s="20"/>
    </row>
    <row r="125" spans="5:12" x14ac:dyDescent="0.25">
      <c r="E125">
        <v>121</v>
      </c>
      <c r="F125" s="5">
        <v>1747.7443760707827</v>
      </c>
      <c r="G125" s="5">
        <v>1246.1168522355417</v>
      </c>
      <c r="H125" s="5">
        <v>500</v>
      </c>
      <c r="I125" s="5">
        <v>3493.8612283063244</v>
      </c>
      <c r="J125" s="5">
        <v>297867.20475989865</v>
      </c>
      <c r="L125" s="20"/>
    </row>
    <row r="126" spans="5:12" x14ac:dyDescent="0.25">
      <c r="E126">
        <v>122</v>
      </c>
      <c r="F126" s="5">
        <v>1737.5586944327422</v>
      </c>
      <c r="G126" s="5">
        <v>1256.3025338735822</v>
      </c>
      <c r="H126" s="5">
        <v>500</v>
      </c>
      <c r="I126" s="5">
        <v>3493.8612283063244</v>
      </c>
      <c r="J126" s="5">
        <v>296110.90222602506</v>
      </c>
      <c r="L126" s="20"/>
    </row>
    <row r="127" spans="5:12" x14ac:dyDescent="0.25">
      <c r="E127">
        <v>123</v>
      </c>
      <c r="F127" s="5">
        <v>1727.3135963184795</v>
      </c>
      <c r="G127" s="5">
        <v>1266.5476319878449</v>
      </c>
      <c r="H127" s="5">
        <v>500</v>
      </c>
      <c r="I127" s="5">
        <v>3493.8612283063244</v>
      </c>
      <c r="J127" s="5">
        <v>294344.35459403723</v>
      </c>
      <c r="L127" s="20"/>
    </row>
    <row r="128" spans="5:12" x14ac:dyDescent="0.25">
      <c r="E128">
        <v>124</v>
      </c>
      <c r="F128" s="5">
        <v>1717.0087351318839</v>
      </c>
      <c r="G128" s="5">
        <v>1276.8524931744405</v>
      </c>
      <c r="H128" s="5">
        <v>500</v>
      </c>
      <c r="I128" s="5">
        <v>3493.8612283063244</v>
      </c>
      <c r="J128" s="5">
        <v>292567.5021008628</v>
      </c>
      <c r="L128" s="20"/>
    </row>
    <row r="129" spans="5:12" x14ac:dyDescent="0.25">
      <c r="E129">
        <v>125</v>
      </c>
      <c r="F129" s="5">
        <v>1706.6437622550332</v>
      </c>
      <c r="G129" s="5">
        <v>1287.2174660512912</v>
      </c>
      <c r="H129" s="5">
        <v>500</v>
      </c>
      <c r="I129" s="5">
        <v>3493.8612283063244</v>
      </c>
      <c r="J129" s="5">
        <v>290780.28463481151</v>
      </c>
      <c r="L129" s="20"/>
    </row>
    <row r="130" spans="5:12" x14ac:dyDescent="0.25">
      <c r="E130">
        <v>126</v>
      </c>
      <c r="F130" s="5">
        <v>1696.2183270364005</v>
      </c>
      <c r="G130" s="5">
        <v>1297.6429012699239</v>
      </c>
      <c r="H130" s="5">
        <v>500</v>
      </c>
      <c r="I130" s="5">
        <v>3493.8612283063244</v>
      </c>
      <c r="J130" s="5">
        <v>288982.64173354156</v>
      </c>
      <c r="L130" s="20"/>
    </row>
    <row r="131" spans="5:12" x14ac:dyDescent="0.25">
      <c r="E131">
        <v>127</v>
      </c>
      <c r="F131" s="5">
        <v>1685.7320767789925</v>
      </c>
      <c r="G131" s="5">
        <v>1308.1291515273319</v>
      </c>
      <c r="H131" s="5">
        <v>500</v>
      </c>
      <c r="I131" s="5">
        <v>3493.8612283063244</v>
      </c>
      <c r="J131" s="5">
        <v>287174.51258201426</v>
      </c>
      <c r="L131" s="20"/>
    </row>
    <row r="132" spans="5:12" x14ac:dyDescent="0.25">
      <c r="E132">
        <v>128</v>
      </c>
      <c r="F132" s="5">
        <v>1675.1846567284165</v>
      </c>
      <c r="G132" s="5">
        <v>1318.6765715779079</v>
      </c>
      <c r="H132" s="5">
        <v>500</v>
      </c>
      <c r="I132" s="5">
        <v>3493.8612283063244</v>
      </c>
      <c r="J132" s="5">
        <v>285355.83601043635</v>
      </c>
      <c r="L132" s="20"/>
    </row>
    <row r="133" spans="5:12" x14ac:dyDescent="0.25">
      <c r="E133">
        <v>129</v>
      </c>
      <c r="F133" s="5">
        <v>1664.5757100608787</v>
      </c>
      <c r="G133" s="5">
        <v>1329.2855182454457</v>
      </c>
      <c r="H133" s="5">
        <v>500</v>
      </c>
      <c r="I133" s="5">
        <v>3493.8612283063244</v>
      </c>
      <c r="J133" s="5">
        <v>283526.55049219093</v>
      </c>
      <c r="L133" s="20"/>
    </row>
    <row r="134" spans="5:12" x14ac:dyDescent="0.25">
      <c r="E134">
        <v>130</v>
      </c>
      <c r="F134" s="5">
        <v>1653.9048778711137</v>
      </c>
      <c r="G134" s="5">
        <v>1339.9563504352107</v>
      </c>
      <c r="H134" s="5">
        <v>500</v>
      </c>
      <c r="I134" s="5">
        <v>3493.8612283063244</v>
      </c>
      <c r="J134" s="5">
        <v>281686.59414175572</v>
      </c>
      <c r="L134" s="20"/>
    </row>
    <row r="135" spans="5:12" x14ac:dyDescent="0.25">
      <c r="E135">
        <v>131</v>
      </c>
      <c r="F135" s="5">
        <v>1643.1717991602418</v>
      </c>
      <c r="G135" s="5">
        <v>1350.6894291460826</v>
      </c>
      <c r="H135" s="5">
        <v>500</v>
      </c>
      <c r="I135" s="5">
        <v>3493.8612283063244</v>
      </c>
      <c r="J135" s="5">
        <v>279835.90471260966</v>
      </c>
      <c r="L135" s="20"/>
    </row>
    <row r="136" spans="5:12" x14ac:dyDescent="0.25">
      <c r="E136">
        <v>132</v>
      </c>
      <c r="F136" s="5">
        <v>1632.3761108235565</v>
      </c>
      <c r="G136" s="5">
        <v>1361.4851174827679</v>
      </c>
      <c r="H136" s="5">
        <v>500</v>
      </c>
      <c r="I136" s="5">
        <v>3493.8612283063244</v>
      </c>
      <c r="J136" s="5">
        <v>277974.41959512688</v>
      </c>
      <c r="L136" s="20"/>
    </row>
    <row r="137" spans="5:12" x14ac:dyDescent="0.25">
      <c r="E137">
        <v>133</v>
      </c>
      <c r="F137" s="5">
        <v>1621.5174476382401</v>
      </c>
      <c r="G137" s="5">
        <v>1372.3437806680843</v>
      </c>
      <c r="H137" s="5">
        <v>500</v>
      </c>
      <c r="I137" s="5">
        <v>3493.8612283063244</v>
      </c>
      <c r="J137" s="5">
        <v>276102.07581445877</v>
      </c>
      <c r="L137" s="20"/>
    </row>
    <row r="138" spans="5:12" x14ac:dyDescent="0.25">
      <c r="E138">
        <v>134</v>
      </c>
      <c r="F138" s="5">
        <v>1610.5954422510097</v>
      </c>
      <c r="G138" s="5">
        <v>1383.2657860553147</v>
      </c>
      <c r="H138" s="5">
        <v>500</v>
      </c>
      <c r="I138" s="5">
        <v>3493.8612283063244</v>
      </c>
      <c r="J138" s="5">
        <v>274218.81002840347</v>
      </c>
      <c r="L138" s="20"/>
    </row>
    <row r="139" spans="5:12" x14ac:dyDescent="0.25">
      <c r="E139">
        <v>135</v>
      </c>
      <c r="F139" s="5">
        <v>1599.609725165687</v>
      </c>
      <c r="G139" s="5">
        <v>1394.2515031406374</v>
      </c>
      <c r="H139" s="5">
        <v>500</v>
      </c>
      <c r="I139" s="5">
        <v>3493.8612283063244</v>
      </c>
      <c r="J139" s="5">
        <v>272324.55852526281</v>
      </c>
      <c r="L139" s="20"/>
    </row>
    <row r="140" spans="5:12" x14ac:dyDescent="0.25">
      <c r="E140">
        <v>136</v>
      </c>
      <c r="F140" s="5">
        <v>1588.5599247306998</v>
      </c>
      <c r="G140" s="5">
        <v>1405.3013035756246</v>
      </c>
      <c r="H140" s="5">
        <v>500</v>
      </c>
      <c r="I140" s="5">
        <v>3493.8612283063244</v>
      </c>
      <c r="J140" s="5">
        <v>270419.25722168718</v>
      </c>
      <c r="L140" s="20"/>
    </row>
    <row r="141" spans="5:12" x14ac:dyDescent="0.25">
      <c r="E141">
        <v>137</v>
      </c>
      <c r="F141" s="5">
        <v>1577.4456671265086</v>
      </c>
      <c r="G141" s="5">
        <v>1416.4155611798158</v>
      </c>
      <c r="H141" s="5">
        <v>500</v>
      </c>
      <c r="I141" s="5">
        <v>3493.8612283063244</v>
      </c>
      <c r="J141" s="5">
        <v>268502.84166050737</v>
      </c>
      <c r="L141" s="20"/>
    </row>
    <row r="142" spans="5:12" x14ac:dyDescent="0.25">
      <c r="E142">
        <v>138</v>
      </c>
      <c r="F142" s="5">
        <v>1566.2665763529596</v>
      </c>
      <c r="G142" s="5">
        <v>1427.5946519533647</v>
      </c>
      <c r="H142" s="5">
        <v>500</v>
      </c>
      <c r="I142" s="5">
        <v>3493.8612283063244</v>
      </c>
      <c r="J142" s="5">
        <v>266575.247008554</v>
      </c>
      <c r="L142" s="20"/>
    </row>
    <row r="143" spans="5:12" x14ac:dyDescent="0.25">
      <c r="E143">
        <v>139</v>
      </c>
      <c r="F143" s="5">
        <v>1555.0222742165652</v>
      </c>
      <c r="G143" s="5">
        <v>1438.8389540897592</v>
      </c>
      <c r="H143" s="5">
        <v>500</v>
      </c>
      <c r="I143" s="5">
        <v>3493.8612283063244</v>
      </c>
      <c r="J143" s="5">
        <v>264636.40805446426</v>
      </c>
      <c r="L143" s="20"/>
    </row>
    <row r="144" spans="5:12" x14ac:dyDescent="0.25">
      <c r="E144">
        <v>140</v>
      </c>
      <c r="F144" s="5">
        <v>1543.7123803177083</v>
      </c>
      <c r="G144" s="5">
        <v>1450.1488479886161</v>
      </c>
      <c r="H144" s="5">
        <v>500</v>
      </c>
      <c r="I144" s="5">
        <v>3493.8612283063244</v>
      </c>
      <c r="J144" s="5">
        <v>262686.25920647563</v>
      </c>
      <c r="L144" s="20"/>
    </row>
    <row r="145" spans="5:12" x14ac:dyDescent="0.25">
      <c r="E145">
        <v>141</v>
      </c>
      <c r="F145" s="5">
        <v>1532.3365120377746</v>
      </c>
      <c r="G145" s="5">
        <v>1461.5247162685498</v>
      </c>
      <c r="H145" s="5">
        <v>500</v>
      </c>
      <c r="I145" s="5">
        <v>3493.8612283063244</v>
      </c>
      <c r="J145" s="5">
        <v>260724.73449020708</v>
      </c>
      <c r="L145" s="20"/>
    </row>
    <row r="146" spans="5:12" x14ac:dyDescent="0.25">
      <c r="E146">
        <v>142</v>
      </c>
      <c r="F146" s="5">
        <v>1520.8942845262079</v>
      </c>
      <c r="G146" s="5">
        <v>1472.9669437801165</v>
      </c>
      <c r="H146" s="5">
        <v>500</v>
      </c>
      <c r="I146" s="5">
        <v>3493.8612283063244</v>
      </c>
      <c r="J146" s="5">
        <v>258751.76754642697</v>
      </c>
      <c r="L146" s="20"/>
    </row>
    <row r="147" spans="5:12" x14ac:dyDescent="0.25">
      <c r="E147">
        <v>143</v>
      </c>
      <c r="F147" s="5">
        <v>1509.3853106874908</v>
      </c>
      <c r="G147" s="5">
        <v>1484.4759176188336</v>
      </c>
      <c r="H147" s="5">
        <v>500</v>
      </c>
      <c r="I147" s="5">
        <v>3493.8612283063244</v>
      </c>
      <c r="J147" s="5">
        <v>256767.29162880813</v>
      </c>
      <c r="L147" s="20"/>
    </row>
    <row r="148" spans="5:12" x14ac:dyDescent="0.25">
      <c r="E148">
        <v>144</v>
      </c>
      <c r="F148" s="5">
        <v>1497.8092011680476</v>
      </c>
      <c r="G148" s="5">
        <v>1496.0520271382768</v>
      </c>
      <c r="H148" s="5">
        <v>500</v>
      </c>
      <c r="I148" s="5">
        <v>3493.8612283063244</v>
      </c>
      <c r="J148" s="5">
        <v>254771.23960166986</v>
      </c>
      <c r="L148" s="20"/>
    </row>
    <row r="149" spans="5:12" x14ac:dyDescent="0.25">
      <c r="E149">
        <v>145</v>
      </c>
      <c r="F149" s="5">
        <v>1486.1655643430743</v>
      </c>
      <c r="G149" s="5">
        <v>1507.6956639632501</v>
      </c>
      <c r="H149" s="5">
        <v>500</v>
      </c>
      <c r="I149" s="5">
        <v>3493.8612283063244</v>
      </c>
      <c r="J149" s="5">
        <v>252763.54393770662</v>
      </c>
      <c r="L149" s="20"/>
    </row>
    <row r="150" spans="5:12" x14ac:dyDescent="0.25">
      <c r="E150">
        <v>146</v>
      </c>
      <c r="F150" s="5">
        <v>1474.4540063032887</v>
      </c>
      <c r="G150" s="5">
        <v>1519.4072220030357</v>
      </c>
      <c r="H150" s="5">
        <v>500</v>
      </c>
      <c r="I150" s="5">
        <v>3493.8612283063244</v>
      </c>
      <c r="J150" s="5">
        <v>250744.13671570359</v>
      </c>
      <c r="L150" s="20"/>
    </row>
    <row r="151" spans="5:12" x14ac:dyDescent="0.25">
      <c r="E151">
        <v>147</v>
      </c>
      <c r="F151" s="5">
        <v>1462.6741308416042</v>
      </c>
      <c r="G151" s="5">
        <v>1531.1870974647202</v>
      </c>
      <c r="H151" s="5">
        <v>500</v>
      </c>
      <c r="I151" s="5">
        <v>3493.8612283063244</v>
      </c>
      <c r="J151" s="5">
        <v>248712.94961823887</v>
      </c>
      <c r="L151" s="20"/>
    </row>
    <row r="152" spans="5:12" x14ac:dyDescent="0.25">
      <c r="E152">
        <v>148</v>
      </c>
      <c r="F152" s="5">
        <v>1450.8255394397268</v>
      </c>
      <c r="G152" s="5">
        <v>1543.0356888665976</v>
      </c>
      <c r="H152" s="5">
        <v>500</v>
      </c>
      <c r="I152" s="5">
        <v>3493.8612283063244</v>
      </c>
      <c r="J152" s="5">
        <v>246669.91392937227</v>
      </c>
      <c r="L152" s="20"/>
    </row>
    <row r="153" spans="5:12" x14ac:dyDescent="0.25">
      <c r="E153">
        <v>149</v>
      </c>
      <c r="F153" s="5">
        <v>1438.9078312546717</v>
      </c>
      <c r="G153" s="5">
        <v>1554.9533970516527</v>
      </c>
      <c r="H153" s="5">
        <v>500</v>
      </c>
      <c r="I153" s="5">
        <v>3493.8612283063244</v>
      </c>
      <c r="J153" s="5">
        <v>244614.96053232061</v>
      </c>
      <c r="L153" s="20"/>
    </row>
    <row r="154" spans="5:12" x14ac:dyDescent="0.25">
      <c r="E154">
        <v>150</v>
      </c>
      <c r="F154" s="5">
        <v>1426.9206031052036</v>
      </c>
      <c r="G154" s="5">
        <v>1566.9406252011208</v>
      </c>
      <c r="H154" s="5">
        <v>500</v>
      </c>
      <c r="I154" s="5">
        <v>3493.8612283063244</v>
      </c>
      <c r="J154" s="5">
        <v>242548.01990711948</v>
      </c>
      <c r="L154" s="20"/>
    </row>
    <row r="155" spans="5:12" x14ac:dyDescent="0.25">
      <c r="E155">
        <v>151</v>
      </c>
      <c r="F155" s="5">
        <v>1414.863449458197</v>
      </c>
      <c r="G155" s="5">
        <v>1578.9977788481274</v>
      </c>
      <c r="H155" s="5">
        <v>500</v>
      </c>
      <c r="I155" s="5">
        <v>3493.8612283063244</v>
      </c>
      <c r="J155" s="5">
        <v>240469.02212827135</v>
      </c>
      <c r="L155" s="20"/>
    </row>
    <row r="156" spans="5:12" x14ac:dyDescent="0.25">
      <c r="E156">
        <v>152</v>
      </c>
      <c r="F156" s="5">
        <v>1402.7359624149162</v>
      </c>
      <c r="G156" s="5">
        <v>1591.1252658914082</v>
      </c>
      <c r="H156" s="5">
        <v>500</v>
      </c>
      <c r="I156" s="5">
        <v>3493.8612283063244</v>
      </c>
      <c r="J156" s="5">
        <v>238377.89686237994</v>
      </c>
      <c r="L156" s="20"/>
    </row>
    <row r="157" spans="5:12" x14ac:dyDescent="0.25">
      <c r="E157">
        <v>153</v>
      </c>
      <c r="F157" s="5">
        <v>1390.5377316972165</v>
      </c>
      <c r="G157" s="5">
        <v>1603.3234966091079</v>
      </c>
      <c r="H157" s="5">
        <v>500</v>
      </c>
      <c r="I157" s="5">
        <v>3493.8612283063244</v>
      </c>
      <c r="J157" s="5">
        <v>236274.57336577083</v>
      </c>
      <c r="L157" s="20"/>
    </row>
    <row r="158" spans="5:12" x14ac:dyDescent="0.25">
      <c r="E158">
        <v>154</v>
      </c>
      <c r="F158" s="5">
        <v>1378.2683446336632</v>
      </c>
      <c r="G158" s="5">
        <v>1615.5928836726612</v>
      </c>
      <c r="H158" s="5">
        <v>500</v>
      </c>
      <c r="I158" s="5">
        <v>3493.8612283063244</v>
      </c>
      <c r="J158" s="5">
        <v>234158.98048209818</v>
      </c>
      <c r="L158" s="20"/>
    </row>
    <row r="159" spans="5:12" x14ac:dyDescent="0.25">
      <c r="E159">
        <v>155</v>
      </c>
      <c r="F159" s="5">
        <v>1365.9273861455729</v>
      </c>
      <c r="G159" s="5">
        <v>1627.9338421607515</v>
      </c>
      <c r="H159" s="5">
        <v>500</v>
      </c>
      <c r="I159" s="5">
        <v>3493.8612283063244</v>
      </c>
      <c r="J159" s="5">
        <v>232031.04663993744</v>
      </c>
      <c r="L159" s="20"/>
    </row>
    <row r="160" spans="5:12" x14ac:dyDescent="0.25">
      <c r="E160">
        <v>156</v>
      </c>
      <c r="F160" s="5">
        <v>1353.5144387329685</v>
      </c>
      <c r="G160" s="5">
        <v>1640.3467895733559</v>
      </c>
      <c r="H160" s="5">
        <v>500</v>
      </c>
      <c r="I160" s="5">
        <v>3493.8612283063244</v>
      </c>
      <c r="J160" s="5">
        <v>229890.69985036409</v>
      </c>
      <c r="L160" s="20"/>
    </row>
    <row r="161" spans="5:12" x14ac:dyDescent="0.25">
      <c r="E161">
        <v>157</v>
      </c>
      <c r="F161" s="5">
        <v>1341.0290824604572</v>
      </c>
      <c r="G161" s="5">
        <v>1652.8321458458672</v>
      </c>
      <c r="H161" s="5">
        <v>500</v>
      </c>
      <c r="I161" s="5">
        <v>3493.8612283063244</v>
      </c>
      <c r="J161" s="5">
        <v>227737.86770451823</v>
      </c>
      <c r="L161" s="20"/>
    </row>
    <row r="162" spans="5:12" x14ac:dyDescent="0.25">
      <c r="E162">
        <v>158</v>
      </c>
      <c r="F162" s="5">
        <v>1328.470894943023</v>
      </c>
      <c r="G162" s="5">
        <v>1665.3903333633014</v>
      </c>
      <c r="H162" s="5">
        <v>500</v>
      </c>
      <c r="I162" s="5">
        <v>3493.8612283063244</v>
      </c>
      <c r="J162" s="5">
        <v>225572.47737115494</v>
      </c>
      <c r="L162" s="20"/>
    </row>
    <row r="163" spans="5:12" x14ac:dyDescent="0.25">
      <c r="E163">
        <v>159</v>
      </c>
      <c r="F163" s="5">
        <v>1315.8394513317371</v>
      </c>
      <c r="G163" s="5">
        <v>1678.0217769745873</v>
      </c>
      <c r="H163" s="5">
        <v>500</v>
      </c>
      <c r="I163" s="5">
        <v>3493.8612283063244</v>
      </c>
      <c r="J163" s="5">
        <v>223394.45559418036</v>
      </c>
      <c r="L163" s="20"/>
    </row>
    <row r="164" spans="5:12" x14ac:dyDescent="0.25">
      <c r="E164">
        <v>160</v>
      </c>
      <c r="F164" s="5">
        <v>1303.1343242993855</v>
      </c>
      <c r="G164" s="5">
        <v>1690.7269040069389</v>
      </c>
      <c r="H164" s="5">
        <v>500</v>
      </c>
      <c r="I164" s="5">
        <v>3493.8612283063244</v>
      </c>
      <c r="J164" s="5">
        <v>221203.72869017342</v>
      </c>
      <c r="L164" s="20"/>
    </row>
    <row r="165" spans="5:12" x14ac:dyDescent="0.25">
      <c r="E165">
        <v>161</v>
      </c>
      <c r="F165" s="5">
        <v>1290.3550840260116</v>
      </c>
      <c r="G165" s="5">
        <v>1703.5061442803128</v>
      </c>
      <c r="H165" s="5">
        <v>500</v>
      </c>
      <c r="I165" s="5">
        <v>3493.8612283063244</v>
      </c>
      <c r="J165" s="5">
        <v>219000.22254589311</v>
      </c>
      <c r="L165" s="20"/>
    </row>
    <row r="166" spans="5:12" x14ac:dyDescent="0.25">
      <c r="E166">
        <v>162</v>
      </c>
      <c r="F166" s="5">
        <v>1277.5012981843765</v>
      </c>
      <c r="G166" s="5">
        <v>1716.3599301219479</v>
      </c>
      <c r="H166" s="5">
        <v>500</v>
      </c>
      <c r="I166" s="5">
        <v>3493.8612283063244</v>
      </c>
      <c r="J166" s="5">
        <v>216783.86261577116</v>
      </c>
      <c r="L166" s="20"/>
    </row>
    <row r="167" spans="5:12" x14ac:dyDescent="0.25">
      <c r="E167">
        <v>163</v>
      </c>
      <c r="F167" s="5">
        <v>1264.5725319253318</v>
      </c>
      <c r="G167" s="5">
        <v>1729.2886963809926</v>
      </c>
      <c r="H167" s="5">
        <v>500</v>
      </c>
      <c r="I167" s="5">
        <v>3493.8612283063244</v>
      </c>
      <c r="J167" s="5">
        <v>214554.57391939015</v>
      </c>
      <c r="L167" s="20"/>
    </row>
    <row r="168" spans="5:12" x14ac:dyDescent="0.25">
      <c r="E168">
        <v>164</v>
      </c>
      <c r="F168" s="5">
        <v>1251.5683478631092</v>
      </c>
      <c r="G168" s="5">
        <v>1742.2928804432152</v>
      </c>
      <c r="H168" s="5">
        <v>500</v>
      </c>
      <c r="I168" s="5">
        <v>3493.8612283063244</v>
      </c>
      <c r="J168" s="5">
        <v>212312.28103894694</v>
      </c>
      <c r="L168" s="20"/>
    </row>
    <row r="169" spans="5:12" x14ac:dyDescent="0.25">
      <c r="E169">
        <v>165</v>
      </c>
      <c r="F169" s="5">
        <v>1238.4883060605239</v>
      </c>
      <c r="G169" s="5">
        <v>1755.3729222458005</v>
      </c>
      <c r="H169" s="5">
        <v>500</v>
      </c>
      <c r="I169" s="5">
        <v>3493.8612283063244</v>
      </c>
      <c r="J169" s="5">
        <v>210056.90811670115</v>
      </c>
      <c r="L169" s="20"/>
    </row>
    <row r="170" spans="5:12" x14ac:dyDescent="0.25">
      <c r="E170">
        <v>166</v>
      </c>
      <c r="F170" s="5">
        <v>1225.3319640140901</v>
      </c>
      <c r="G170" s="5">
        <v>1768.5292642922343</v>
      </c>
      <c r="H170" s="5">
        <v>500</v>
      </c>
      <c r="I170" s="5">
        <v>3493.8612283063244</v>
      </c>
      <c r="J170" s="5">
        <v>207788.3788524089</v>
      </c>
      <c r="L170" s="20"/>
    </row>
    <row r="171" spans="5:12" x14ac:dyDescent="0.25">
      <c r="E171">
        <v>167</v>
      </c>
      <c r="F171" s="5">
        <v>1212.0988766390519</v>
      </c>
      <c r="G171" s="5">
        <v>1781.7623516672725</v>
      </c>
      <c r="H171" s="5">
        <v>500</v>
      </c>
      <c r="I171" s="5">
        <v>3493.8612283063244</v>
      </c>
      <c r="J171" s="5">
        <v>205506.61650074163</v>
      </c>
      <c r="L171" s="20"/>
    </row>
    <row r="172" spans="5:12" x14ac:dyDescent="0.25">
      <c r="E172">
        <v>168</v>
      </c>
      <c r="F172" s="5">
        <v>1198.7885962543262</v>
      </c>
      <c r="G172" s="5">
        <v>1795.0726320519982</v>
      </c>
      <c r="H172" s="5">
        <v>500</v>
      </c>
      <c r="I172" s="5">
        <v>3493.8612283063244</v>
      </c>
      <c r="J172" s="5">
        <v>203211.54386868962</v>
      </c>
      <c r="L172" s="20"/>
    </row>
    <row r="173" spans="5:12" x14ac:dyDescent="0.25">
      <c r="E173">
        <v>169</v>
      </c>
      <c r="F173" s="5">
        <v>1185.4006725673562</v>
      </c>
      <c r="G173" s="5">
        <v>1808.4605557389682</v>
      </c>
      <c r="H173" s="5">
        <v>500</v>
      </c>
      <c r="I173" s="5">
        <v>3493.8612283063244</v>
      </c>
      <c r="J173" s="5">
        <v>200903.08331295065</v>
      </c>
      <c r="L173" s="20"/>
    </row>
    <row r="174" spans="5:12" x14ac:dyDescent="0.25">
      <c r="E174">
        <v>170</v>
      </c>
      <c r="F174" s="5">
        <v>1171.9346526588788</v>
      </c>
      <c r="G174" s="5">
        <v>1821.9265756474456</v>
      </c>
      <c r="H174" s="5">
        <v>500</v>
      </c>
      <c r="I174" s="5">
        <v>3493.8612283063244</v>
      </c>
      <c r="J174" s="5">
        <v>198581.15673730322</v>
      </c>
      <c r="L174" s="20"/>
    </row>
    <row r="175" spans="5:12" x14ac:dyDescent="0.25">
      <c r="E175">
        <v>171</v>
      </c>
      <c r="F175" s="5">
        <v>1158.3900809676022</v>
      </c>
      <c r="G175" s="5">
        <v>1835.4711473387222</v>
      </c>
      <c r="H175" s="5">
        <v>500</v>
      </c>
      <c r="I175" s="5">
        <v>3493.8612283063244</v>
      </c>
      <c r="J175" s="5">
        <v>196245.6855899645</v>
      </c>
      <c r="L175" s="20"/>
    </row>
    <row r="176" spans="5:12" x14ac:dyDescent="0.25">
      <c r="E176">
        <v>172</v>
      </c>
      <c r="F176" s="5">
        <v>1144.766499274793</v>
      </c>
      <c r="G176" s="5">
        <v>1849.0947290315314</v>
      </c>
      <c r="H176" s="5">
        <v>500</v>
      </c>
      <c r="I176" s="5">
        <v>3493.8612283063244</v>
      </c>
      <c r="J176" s="5">
        <v>193896.59086093298</v>
      </c>
      <c r="L176" s="20"/>
    </row>
    <row r="177" spans="5:12" x14ac:dyDescent="0.25">
      <c r="E177">
        <v>173</v>
      </c>
      <c r="F177" s="5">
        <v>1131.0634466887757</v>
      </c>
      <c r="G177" s="5">
        <v>1862.7977816175487</v>
      </c>
      <c r="H177" s="5">
        <v>500</v>
      </c>
      <c r="I177" s="5">
        <v>3493.8612283063244</v>
      </c>
      <c r="J177" s="5">
        <v>191533.79307931542</v>
      </c>
      <c r="L177" s="20"/>
    </row>
    <row r="178" spans="5:12" x14ac:dyDescent="0.25">
      <c r="E178">
        <v>174</v>
      </c>
      <c r="F178" s="5">
        <v>1117.2804596293399</v>
      </c>
      <c r="G178" s="5">
        <v>1876.5807686769845</v>
      </c>
      <c r="H178" s="5">
        <v>500</v>
      </c>
      <c r="I178" s="5">
        <v>3493.8612283063244</v>
      </c>
      <c r="J178" s="5">
        <v>189157.21231063842</v>
      </c>
      <c r="L178" s="20"/>
    </row>
    <row r="179" spans="5:12" x14ac:dyDescent="0.25">
      <c r="E179">
        <v>175</v>
      </c>
      <c r="F179" s="5">
        <v>1103.4170718120574</v>
      </c>
      <c r="G179" s="5">
        <v>1890.444156494267</v>
      </c>
      <c r="H179" s="5">
        <v>500</v>
      </c>
      <c r="I179" s="5">
        <v>3493.8612283063244</v>
      </c>
      <c r="J179" s="5">
        <v>186766.76815414417</v>
      </c>
      <c r="L179" s="20"/>
    </row>
    <row r="180" spans="5:12" x14ac:dyDescent="0.25">
      <c r="E180">
        <v>176</v>
      </c>
      <c r="F180" s="5">
        <v>1089.4728142325077</v>
      </c>
      <c r="G180" s="5">
        <v>1904.3884140738166</v>
      </c>
      <c r="H180" s="5">
        <v>500</v>
      </c>
      <c r="I180" s="5">
        <v>3493.8612283063244</v>
      </c>
      <c r="J180" s="5">
        <v>184362.37974007035</v>
      </c>
      <c r="L180" s="20"/>
    </row>
    <row r="181" spans="5:12" x14ac:dyDescent="0.25">
      <c r="E181">
        <v>177</v>
      </c>
      <c r="F181" s="5">
        <v>1075.4472151504103</v>
      </c>
      <c r="G181" s="5">
        <v>1918.4140131559141</v>
      </c>
      <c r="H181" s="5">
        <v>500</v>
      </c>
      <c r="I181" s="5">
        <v>3493.8612283063244</v>
      </c>
      <c r="J181" s="5">
        <v>181943.96572691444</v>
      </c>
      <c r="L181" s="20"/>
    </row>
    <row r="182" spans="5:12" x14ac:dyDescent="0.25">
      <c r="E182">
        <v>178</v>
      </c>
      <c r="F182" s="5">
        <v>1061.3398000736677</v>
      </c>
      <c r="G182" s="5">
        <v>1932.5214282326567</v>
      </c>
      <c r="H182" s="5">
        <v>500</v>
      </c>
      <c r="I182" s="5">
        <v>3493.8612283063244</v>
      </c>
      <c r="J182" s="5">
        <v>179511.44429868177</v>
      </c>
      <c r="L182" s="20"/>
    </row>
    <row r="183" spans="5:12" x14ac:dyDescent="0.25">
      <c r="E183">
        <v>179</v>
      </c>
      <c r="F183" s="5">
        <v>1047.1500917423105</v>
      </c>
      <c r="G183" s="5">
        <v>1946.7111365640139</v>
      </c>
      <c r="H183" s="5">
        <v>500</v>
      </c>
      <c r="I183" s="5">
        <v>3493.8612283063244</v>
      </c>
      <c r="J183" s="5">
        <v>177064.73316211777</v>
      </c>
      <c r="L183" s="20"/>
    </row>
    <row r="184" spans="5:12" x14ac:dyDescent="0.25">
      <c r="E184">
        <v>180</v>
      </c>
      <c r="F184" s="5">
        <v>1032.8776101123538</v>
      </c>
      <c r="G184" s="5">
        <v>1960.9836181939706</v>
      </c>
      <c r="H184" s="5">
        <v>500</v>
      </c>
      <c r="I184" s="5">
        <v>3493.8612283063244</v>
      </c>
      <c r="J184" s="5">
        <v>174603.7495439238</v>
      </c>
      <c r="L184" s="20"/>
    </row>
    <row r="185" spans="5:12" x14ac:dyDescent="0.25">
      <c r="E185">
        <v>181</v>
      </c>
      <c r="F185" s="5">
        <v>1018.5218723395556</v>
      </c>
      <c r="G185" s="5">
        <v>1975.3393559667688</v>
      </c>
      <c r="H185" s="5">
        <v>500</v>
      </c>
      <c r="I185" s="5">
        <v>3493.8612283063244</v>
      </c>
      <c r="J185" s="5">
        <v>172128.41018795702</v>
      </c>
      <c r="L185" s="20"/>
    </row>
    <row r="186" spans="5:12" x14ac:dyDescent="0.25">
      <c r="E186">
        <v>182</v>
      </c>
      <c r="F186" s="5">
        <v>1004.0823927630827</v>
      </c>
      <c r="G186" s="5">
        <v>1989.7788355432417</v>
      </c>
      <c r="H186" s="5">
        <v>500</v>
      </c>
      <c r="I186" s="5">
        <v>3493.8612283063244</v>
      </c>
      <c r="J186" s="5">
        <v>169638.63135241379</v>
      </c>
      <c r="L186" s="20"/>
    </row>
    <row r="187" spans="5:12" x14ac:dyDescent="0.25">
      <c r="E187">
        <v>183</v>
      </c>
      <c r="F187" s="5">
        <v>989.5586828890805</v>
      </c>
      <c r="G187" s="5">
        <v>2004.3025454172439</v>
      </c>
      <c r="H187" s="5">
        <v>500</v>
      </c>
      <c r="I187" s="5">
        <v>3493.8612283063244</v>
      </c>
      <c r="J187" s="5">
        <v>167134.32880699655</v>
      </c>
      <c r="L187" s="20"/>
    </row>
    <row r="188" spans="5:12" x14ac:dyDescent="0.25">
      <c r="E188">
        <v>184</v>
      </c>
      <c r="F188" s="5">
        <v>974.95025137414655</v>
      </c>
      <c r="G188" s="5">
        <v>2018.9109769321778</v>
      </c>
      <c r="H188" s="5">
        <v>500</v>
      </c>
      <c r="I188" s="5">
        <v>3493.8612283063244</v>
      </c>
      <c r="J188" s="5">
        <v>164615.41783006437</v>
      </c>
      <c r="L188" s="20"/>
    </row>
    <row r="189" spans="5:12" x14ac:dyDescent="0.25">
      <c r="E189">
        <v>185</v>
      </c>
      <c r="F189" s="5">
        <v>960.2566040087089</v>
      </c>
      <c r="G189" s="5">
        <v>2033.6046242976154</v>
      </c>
      <c r="H189" s="5">
        <v>500</v>
      </c>
      <c r="I189" s="5">
        <v>3493.8612283063244</v>
      </c>
      <c r="J189" s="5">
        <v>162081.81320576675</v>
      </c>
      <c r="L189" s="20"/>
    </row>
    <row r="190" spans="5:12" x14ac:dyDescent="0.25">
      <c r="E190">
        <v>186</v>
      </c>
      <c r="F190" s="5">
        <v>945.47724370030608</v>
      </c>
      <c r="G190" s="5">
        <v>2048.3839846060182</v>
      </c>
      <c r="H190" s="5">
        <v>500</v>
      </c>
      <c r="I190" s="5">
        <v>3493.8612283063244</v>
      </c>
      <c r="J190" s="5">
        <v>159533.42922116074</v>
      </c>
      <c r="L190" s="20"/>
    </row>
    <row r="191" spans="5:12" x14ac:dyDescent="0.25">
      <c r="E191">
        <v>187</v>
      </c>
      <c r="F191" s="5">
        <v>930.61167045677098</v>
      </c>
      <c r="G191" s="5">
        <v>2063.2495578495536</v>
      </c>
      <c r="H191" s="5">
        <v>500</v>
      </c>
      <c r="I191" s="5">
        <v>3493.8612283063248</v>
      </c>
      <c r="J191" s="5">
        <v>156970.1796633112</v>
      </c>
      <c r="L191" s="20"/>
    </row>
    <row r="192" spans="5:12" x14ac:dyDescent="0.25">
      <c r="E192">
        <v>188</v>
      </c>
      <c r="F192" s="5">
        <v>915.65938136931538</v>
      </c>
      <c r="G192" s="5">
        <v>2078.2018469370091</v>
      </c>
      <c r="H192" s="5">
        <v>500</v>
      </c>
      <c r="I192" s="5">
        <v>3493.8612283063244</v>
      </c>
      <c r="J192" s="5">
        <v>154391.97781637419</v>
      </c>
      <c r="L192" s="20"/>
    </row>
    <row r="193" spans="5:12" x14ac:dyDescent="0.25">
      <c r="E193">
        <v>189</v>
      </c>
      <c r="F193" s="5">
        <v>900.61987059551609</v>
      </c>
      <c r="G193" s="5">
        <v>2093.2413577108082</v>
      </c>
      <c r="H193" s="5">
        <v>500</v>
      </c>
      <c r="I193" s="5">
        <v>3493.8612283063244</v>
      </c>
      <c r="J193" s="5">
        <v>151798.73645866339</v>
      </c>
      <c r="L193" s="20"/>
    </row>
    <row r="194" spans="5:12" x14ac:dyDescent="0.25">
      <c r="E194">
        <v>190</v>
      </c>
      <c r="F194" s="5">
        <v>885.49262934220314</v>
      </c>
      <c r="G194" s="5">
        <v>2108.3685989641212</v>
      </c>
      <c r="H194" s="5">
        <v>500</v>
      </c>
      <c r="I194" s="5">
        <v>3493.8612283063244</v>
      </c>
      <c r="J194" s="5">
        <v>149190.36785969927</v>
      </c>
      <c r="L194" s="20"/>
    </row>
    <row r="195" spans="5:12" x14ac:dyDescent="0.25">
      <c r="E195">
        <v>191</v>
      </c>
      <c r="F195" s="5">
        <v>870.27714584824582</v>
      </c>
      <c r="G195" s="5">
        <v>2123.5840824580787</v>
      </c>
      <c r="H195" s="5">
        <v>500</v>
      </c>
      <c r="I195" s="5">
        <v>3493.8612283063244</v>
      </c>
      <c r="J195" s="5">
        <v>146566.78377724119</v>
      </c>
      <c r="L195" s="20"/>
    </row>
    <row r="196" spans="5:12" x14ac:dyDescent="0.25">
      <c r="E196">
        <v>192</v>
      </c>
      <c r="F196" s="5">
        <v>854.97290536724029</v>
      </c>
      <c r="G196" s="5">
        <v>2138.888322939084</v>
      </c>
      <c r="H196" s="5">
        <v>500</v>
      </c>
      <c r="I196" s="5">
        <v>3493.8612283063244</v>
      </c>
      <c r="J196" s="5">
        <v>143927.89545430211</v>
      </c>
      <c r="L196" s="20"/>
    </row>
    <row r="197" spans="5:12" x14ac:dyDescent="0.25">
      <c r="E197">
        <v>193</v>
      </c>
      <c r="F197" s="5">
        <v>839.57939015009572</v>
      </c>
      <c r="G197" s="5">
        <v>2154.2818381562288</v>
      </c>
      <c r="H197" s="5">
        <v>500</v>
      </c>
      <c r="I197" s="5">
        <v>3493.8612283063244</v>
      </c>
      <c r="J197" s="5">
        <v>141273.61361614589</v>
      </c>
      <c r="L197" s="20"/>
    </row>
    <row r="198" spans="5:12" x14ac:dyDescent="0.25">
      <c r="E198">
        <v>194</v>
      </c>
      <c r="F198" s="5">
        <v>824.09607942751768</v>
      </c>
      <c r="G198" s="5">
        <v>2169.7651488788069</v>
      </c>
      <c r="H198" s="5">
        <v>500</v>
      </c>
      <c r="I198" s="5">
        <v>3493.8612283063248</v>
      </c>
      <c r="J198" s="5">
        <v>138603.84846726709</v>
      </c>
      <c r="L198" s="20"/>
    </row>
    <row r="199" spans="5:12" x14ac:dyDescent="0.25">
      <c r="E199">
        <v>195</v>
      </c>
      <c r="F199" s="5">
        <v>808.52244939239142</v>
      </c>
      <c r="G199" s="5">
        <v>2185.3387789139329</v>
      </c>
      <c r="H199" s="5">
        <v>500</v>
      </c>
      <c r="I199" s="5">
        <v>3493.8612283063244</v>
      </c>
      <c r="J199" s="5">
        <v>135918.50968835317</v>
      </c>
      <c r="L199" s="20"/>
    </row>
    <row r="200" spans="5:12" x14ac:dyDescent="0.25">
      <c r="E200">
        <v>196</v>
      </c>
      <c r="F200" s="5">
        <v>792.85797318206016</v>
      </c>
      <c r="G200" s="5">
        <v>2201.0032551242643</v>
      </c>
      <c r="H200" s="5">
        <v>500</v>
      </c>
      <c r="I200" s="5">
        <v>3493.8612283063244</v>
      </c>
      <c r="J200" s="5">
        <v>133217.5064332289</v>
      </c>
      <c r="L200" s="20"/>
    </row>
    <row r="201" spans="5:12" x14ac:dyDescent="0.25">
      <c r="E201">
        <v>197</v>
      </c>
      <c r="F201" s="5">
        <v>777.10212086050194</v>
      </c>
      <c r="G201" s="5">
        <v>2216.7591074458223</v>
      </c>
      <c r="H201" s="5">
        <v>500</v>
      </c>
      <c r="I201" s="5">
        <v>3493.8612283063244</v>
      </c>
      <c r="J201" s="5">
        <v>130500.74732578309</v>
      </c>
      <c r="L201" s="20"/>
    </row>
    <row r="202" spans="5:12" x14ac:dyDescent="0.25">
      <c r="E202">
        <v>198</v>
      </c>
      <c r="F202" s="5">
        <v>761.25435940040143</v>
      </c>
      <c r="G202" s="5">
        <v>2232.606868905923</v>
      </c>
      <c r="H202" s="5">
        <v>500</v>
      </c>
      <c r="I202" s="5">
        <v>3493.8612283063244</v>
      </c>
      <c r="J202" s="5">
        <v>127768.14045687717</v>
      </c>
      <c r="L202" s="20"/>
    </row>
    <row r="203" spans="5:12" x14ac:dyDescent="0.25">
      <c r="E203">
        <v>199</v>
      </c>
      <c r="F203" s="5">
        <v>745.31415266511681</v>
      </c>
      <c r="G203" s="5">
        <v>2248.5470756412078</v>
      </c>
      <c r="H203" s="5">
        <v>500</v>
      </c>
      <c r="I203" s="5">
        <v>3493.8612283063248</v>
      </c>
      <c r="J203" s="5">
        <v>125019.59338123596</v>
      </c>
      <c r="L203" s="20"/>
    </row>
    <row r="204" spans="5:12" x14ac:dyDescent="0.25">
      <c r="E204">
        <v>200</v>
      </c>
      <c r="F204" s="5">
        <v>729.2809613905431</v>
      </c>
      <c r="G204" s="5">
        <v>2264.5802669157811</v>
      </c>
      <c r="H204" s="5">
        <v>500</v>
      </c>
      <c r="I204" s="5">
        <v>3493.8612283063239</v>
      </c>
      <c r="J204" s="5">
        <v>122255.01311432017</v>
      </c>
      <c r="L204" s="20"/>
    </row>
    <row r="205" spans="5:12" x14ac:dyDescent="0.25">
      <c r="E205">
        <v>201</v>
      </c>
      <c r="F205" s="5">
        <v>713.15424316686767</v>
      </c>
      <c r="G205" s="5">
        <v>2280.7069851394567</v>
      </c>
      <c r="H205" s="5">
        <v>500</v>
      </c>
      <c r="I205" s="5">
        <v>3493.8612283063244</v>
      </c>
      <c r="J205" s="5">
        <v>119474.30612918071</v>
      </c>
      <c r="L205" s="20"/>
    </row>
    <row r="206" spans="5:12" x14ac:dyDescent="0.25">
      <c r="E206">
        <v>202</v>
      </c>
      <c r="F206" s="5">
        <v>696.93345242022087</v>
      </c>
      <c r="G206" s="5">
        <v>2296.9277758861035</v>
      </c>
      <c r="H206" s="5">
        <v>500</v>
      </c>
      <c r="I206" s="5">
        <v>3493.8612283063244</v>
      </c>
      <c r="J206" s="5">
        <v>116677.37835329461</v>
      </c>
      <c r="L206" s="20"/>
    </row>
    <row r="207" spans="5:12" x14ac:dyDescent="0.25">
      <c r="E207">
        <v>203</v>
      </c>
      <c r="F207" s="5">
        <v>680.61804039421861</v>
      </c>
      <c r="G207" s="5">
        <v>2313.2431879121059</v>
      </c>
      <c r="H207" s="5">
        <v>500</v>
      </c>
      <c r="I207" s="5">
        <v>3493.8612283063244</v>
      </c>
      <c r="J207" s="5">
        <v>113864.13516538251</v>
      </c>
      <c r="L207" s="20"/>
    </row>
    <row r="208" spans="5:12" x14ac:dyDescent="0.25">
      <c r="E208">
        <v>204</v>
      </c>
      <c r="F208" s="5">
        <v>664.20745513139798</v>
      </c>
      <c r="G208" s="5">
        <v>2329.6537731749263</v>
      </c>
      <c r="H208" s="5">
        <v>500</v>
      </c>
      <c r="I208" s="5">
        <v>3493.8612283063244</v>
      </c>
      <c r="J208" s="5">
        <v>111034.48139220758</v>
      </c>
      <c r="L208" s="20"/>
    </row>
    <row r="209" spans="5:12" x14ac:dyDescent="0.25">
      <c r="E209">
        <v>205</v>
      </c>
      <c r="F209" s="5">
        <v>647.70114145454431</v>
      </c>
      <c r="G209" s="5">
        <v>2346.1600868517799</v>
      </c>
      <c r="H209" s="5">
        <v>500</v>
      </c>
      <c r="I209" s="5">
        <v>3493.8612283063239</v>
      </c>
      <c r="J209" s="5">
        <v>108188.3213053558</v>
      </c>
      <c r="L209" s="20"/>
    </row>
    <row r="210" spans="5:12" x14ac:dyDescent="0.25">
      <c r="E210">
        <v>206</v>
      </c>
      <c r="F210" s="5">
        <v>631.09854094790887</v>
      </c>
      <c r="G210" s="5">
        <v>2362.7626873584154</v>
      </c>
      <c r="H210" s="5">
        <v>500</v>
      </c>
      <c r="I210" s="5">
        <v>3493.8612283063244</v>
      </c>
      <c r="J210" s="5">
        <v>105325.55861799739</v>
      </c>
      <c r="L210" s="20"/>
    </row>
    <row r="211" spans="5:12" x14ac:dyDescent="0.25">
      <c r="E211">
        <v>207</v>
      </c>
      <c r="F211" s="5">
        <v>614.39909193831818</v>
      </c>
      <c r="G211" s="5">
        <v>2379.4621363680062</v>
      </c>
      <c r="H211" s="5">
        <v>500</v>
      </c>
      <c r="I211" s="5">
        <v>3493.8612283063244</v>
      </c>
      <c r="J211" s="5">
        <v>102446.09648162939</v>
      </c>
      <c r="L211" s="20"/>
    </row>
    <row r="212" spans="5:12" x14ac:dyDescent="0.25">
      <c r="E212">
        <v>208</v>
      </c>
      <c r="F212" s="5">
        <v>597.60222947617149</v>
      </c>
      <c r="G212" s="5">
        <v>2396.2589988301529</v>
      </c>
      <c r="H212" s="5">
        <v>500</v>
      </c>
      <c r="I212" s="5">
        <v>3493.8612283063244</v>
      </c>
      <c r="J212" s="5">
        <v>99549.837482799237</v>
      </c>
      <c r="L212" s="20"/>
    </row>
    <row r="213" spans="5:12" x14ac:dyDescent="0.25">
      <c r="E213">
        <v>209</v>
      </c>
      <c r="F213" s="5">
        <v>580.7073853163289</v>
      </c>
      <c r="G213" s="5">
        <v>2413.1538429899956</v>
      </c>
      <c r="H213" s="5">
        <v>500</v>
      </c>
      <c r="I213" s="5">
        <v>3493.8612283063244</v>
      </c>
      <c r="J213" s="5">
        <v>96636.683639809242</v>
      </c>
      <c r="L213" s="20"/>
    </row>
    <row r="214" spans="5:12" x14ac:dyDescent="0.25">
      <c r="E214">
        <v>210</v>
      </c>
      <c r="F214" s="5">
        <v>563.71398789888724</v>
      </c>
      <c r="G214" s="5">
        <v>2430.147240407437</v>
      </c>
      <c r="H214" s="5">
        <v>500</v>
      </c>
      <c r="I214" s="5">
        <v>3493.8612283063244</v>
      </c>
      <c r="J214" s="5">
        <v>93706.536399401812</v>
      </c>
      <c r="L214" s="20"/>
    </row>
    <row r="215" spans="5:12" x14ac:dyDescent="0.25">
      <c r="E215">
        <v>211</v>
      </c>
      <c r="F215" s="5">
        <v>546.62146232984389</v>
      </c>
      <c r="G215" s="5">
        <v>2447.2397659764806</v>
      </c>
      <c r="H215" s="5">
        <v>500</v>
      </c>
      <c r="I215" s="5">
        <v>3493.8612283063244</v>
      </c>
      <c r="J215" s="5">
        <v>90759.296633425329</v>
      </c>
      <c r="L215" s="20"/>
    </row>
    <row r="216" spans="5:12" x14ac:dyDescent="0.25">
      <c r="E216">
        <v>212</v>
      </c>
      <c r="F216" s="5">
        <v>529.4292303616478</v>
      </c>
      <c r="G216" s="5">
        <v>2464.4319979446764</v>
      </c>
      <c r="H216" s="5">
        <v>500</v>
      </c>
      <c r="I216" s="5">
        <v>3493.8612283063239</v>
      </c>
      <c r="J216" s="5">
        <v>87794.864635480655</v>
      </c>
      <c r="L216" s="20"/>
    </row>
    <row r="217" spans="5:12" x14ac:dyDescent="0.25">
      <c r="E217">
        <v>213</v>
      </c>
      <c r="F217" s="5">
        <v>512.13671037363713</v>
      </c>
      <c r="G217" s="5">
        <v>2481.7245179326874</v>
      </c>
      <c r="H217" s="5">
        <v>500</v>
      </c>
      <c r="I217" s="5">
        <v>3493.8612283063244</v>
      </c>
      <c r="J217" s="5">
        <v>84813.14011754797</v>
      </c>
      <c r="L217" s="20"/>
    </row>
    <row r="218" spans="5:12" x14ac:dyDescent="0.25">
      <c r="E218">
        <v>214</v>
      </c>
      <c r="F218" s="5">
        <v>494.74331735236319</v>
      </c>
      <c r="G218" s="5">
        <v>2499.1179109539612</v>
      </c>
      <c r="H218" s="5">
        <v>500</v>
      </c>
      <c r="I218" s="5">
        <v>3493.8612283063244</v>
      </c>
      <c r="J218" s="5">
        <v>81814.022206594003</v>
      </c>
      <c r="L218" s="20"/>
    </row>
    <row r="219" spans="5:12" x14ac:dyDescent="0.25">
      <c r="E219">
        <v>215</v>
      </c>
      <c r="F219" s="5">
        <v>477.24846287179838</v>
      </c>
      <c r="G219" s="5">
        <v>2516.612765434526</v>
      </c>
      <c r="H219" s="5">
        <v>500</v>
      </c>
      <c r="I219" s="5">
        <v>3493.8612283063244</v>
      </c>
      <c r="J219" s="5">
        <v>78797.409441159471</v>
      </c>
      <c r="L219" s="20"/>
    </row>
    <row r="220" spans="5:12" x14ac:dyDescent="0.25">
      <c r="E220">
        <v>216</v>
      </c>
      <c r="F220" s="5">
        <v>459.65155507343025</v>
      </c>
      <c r="G220" s="5">
        <v>2534.2096732328941</v>
      </c>
      <c r="H220" s="5">
        <v>500</v>
      </c>
      <c r="I220" s="5">
        <v>3493.8612283063244</v>
      </c>
      <c r="J220" s="5">
        <v>75763.199767926577</v>
      </c>
      <c r="L220" s="20"/>
    </row>
    <row r="221" spans="5:12" x14ac:dyDescent="0.25">
      <c r="E221">
        <v>217</v>
      </c>
      <c r="F221" s="5">
        <v>441.95199864623839</v>
      </c>
      <c r="G221" s="5">
        <v>2551.9092296600861</v>
      </c>
      <c r="H221" s="5">
        <v>500</v>
      </c>
      <c r="I221" s="5">
        <v>3493.8612283063244</v>
      </c>
      <c r="J221" s="5">
        <v>72711.29053826649</v>
      </c>
      <c r="L221" s="20"/>
    </row>
    <row r="222" spans="5:12" x14ac:dyDescent="0.25">
      <c r="E222">
        <v>218</v>
      </c>
      <c r="F222" s="5">
        <v>424.14919480655453</v>
      </c>
      <c r="G222" s="5">
        <v>2569.7120334997699</v>
      </c>
      <c r="H222" s="5">
        <v>500</v>
      </c>
      <c r="I222" s="5">
        <v>3493.8612283063244</v>
      </c>
      <c r="J222" s="5">
        <v>69641.578504766716</v>
      </c>
      <c r="L222" s="20"/>
    </row>
    <row r="223" spans="5:12" x14ac:dyDescent="0.25">
      <c r="E223">
        <v>219</v>
      </c>
      <c r="F223" s="5">
        <v>406.24254127780586</v>
      </c>
      <c r="G223" s="5">
        <v>2587.6186870285187</v>
      </c>
      <c r="H223" s="5">
        <v>500</v>
      </c>
      <c r="I223" s="5">
        <v>3493.8612283063244</v>
      </c>
      <c r="J223" s="5">
        <v>66553.959817738199</v>
      </c>
      <c r="L223" s="20"/>
    </row>
    <row r="224" spans="5:12" x14ac:dyDescent="0.25">
      <c r="E224">
        <v>220</v>
      </c>
      <c r="F224" s="5">
        <v>388.23143227013952</v>
      </c>
      <c r="G224" s="5">
        <v>2605.6297960361849</v>
      </c>
      <c r="H224" s="5">
        <v>500</v>
      </c>
      <c r="I224" s="5">
        <v>3493.8612283063244</v>
      </c>
      <c r="J224" s="5">
        <v>63448.330021702015</v>
      </c>
      <c r="L224" s="20"/>
    </row>
    <row r="225" spans="5:12" x14ac:dyDescent="0.25">
      <c r="E225">
        <v>221</v>
      </c>
      <c r="F225" s="5">
        <v>370.11525845992844</v>
      </c>
      <c r="G225" s="5">
        <v>2623.7459698463958</v>
      </c>
      <c r="H225" s="5">
        <v>500</v>
      </c>
      <c r="I225" s="5">
        <v>3493.8612283063244</v>
      </c>
      <c r="J225" s="5">
        <v>60324.584051855622</v>
      </c>
      <c r="L225" s="20"/>
    </row>
    <row r="226" spans="5:12" x14ac:dyDescent="0.25">
      <c r="E226">
        <v>222</v>
      </c>
      <c r="F226" s="5">
        <v>351.89340696915781</v>
      </c>
      <c r="G226" s="5">
        <v>2641.9678213371667</v>
      </c>
      <c r="H226" s="5">
        <v>500</v>
      </c>
      <c r="I226" s="5">
        <v>3493.8612283063244</v>
      </c>
      <c r="J226" s="5">
        <v>57182.616230518455</v>
      </c>
      <c r="L226" s="20"/>
    </row>
    <row r="227" spans="5:12" x14ac:dyDescent="0.25">
      <c r="E227">
        <v>223</v>
      </c>
      <c r="F227" s="5">
        <v>333.56526134469101</v>
      </c>
      <c r="G227" s="5">
        <v>2660.2959669616334</v>
      </c>
      <c r="H227" s="5">
        <v>500</v>
      </c>
      <c r="I227" s="5">
        <v>3493.8612283063244</v>
      </c>
      <c r="J227" s="5">
        <v>54022.320263556823</v>
      </c>
      <c r="L227" s="20"/>
    </row>
    <row r="228" spans="5:12" x14ac:dyDescent="0.25">
      <c r="E228">
        <v>224</v>
      </c>
      <c r="F228" s="5">
        <v>315.13020153741479</v>
      </c>
      <c r="G228" s="5">
        <v>2678.7310267689095</v>
      </c>
      <c r="H228" s="5">
        <v>500</v>
      </c>
      <c r="I228" s="5">
        <v>3493.8612283063244</v>
      </c>
      <c r="J228" s="5">
        <v>50843.589236787913</v>
      </c>
      <c r="L228" s="20"/>
    </row>
    <row r="229" spans="5:12" x14ac:dyDescent="0.25">
      <c r="E229">
        <v>225</v>
      </c>
      <c r="F229" s="5">
        <v>296.58760388126285</v>
      </c>
      <c r="G229" s="5">
        <v>2697.2736244250614</v>
      </c>
      <c r="H229" s="5">
        <v>500</v>
      </c>
      <c r="I229" s="5">
        <v>3493.8612283063244</v>
      </c>
      <c r="J229" s="5">
        <v>47646.315612362851</v>
      </c>
      <c r="L229" s="20"/>
    </row>
    <row r="230" spans="5:12" x14ac:dyDescent="0.25">
      <c r="E230">
        <v>226</v>
      </c>
      <c r="F230" s="5">
        <v>277.93684107211664</v>
      </c>
      <c r="G230" s="5">
        <v>2715.9243872342076</v>
      </c>
      <c r="H230" s="5">
        <v>500</v>
      </c>
      <c r="I230" s="5">
        <v>3493.8612283063244</v>
      </c>
      <c r="J230" s="5">
        <v>44430.391225128646</v>
      </c>
      <c r="L230" s="20"/>
    </row>
    <row r="231" spans="5:12" x14ac:dyDescent="0.25">
      <c r="E231">
        <v>227</v>
      </c>
      <c r="F231" s="5">
        <v>259.17728214658376</v>
      </c>
      <c r="G231" s="5">
        <v>2734.6839461597406</v>
      </c>
      <c r="H231" s="5">
        <v>500</v>
      </c>
      <c r="I231" s="5">
        <v>3493.8612283063244</v>
      </c>
      <c r="J231" s="5">
        <v>41195.707278968905</v>
      </c>
      <c r="L231" s="20"/>
    </row>
    <row r="232" spans="5:12" x14ac:dyDescent="0.25">
      <c r="E232">
        <v>228</v>
      </c>
      <c r="F232" s="5">
        <v>240.30829246065196</v>
      </c>
      <c r="G232" s="5">
        <v>2753.5529358456724</v>
      </c>
      <c r="H232" s="5">
        <v>500</v>
      </c>
      <c r="I232" s="5">
        <v>3493.8612283063244</v>
      </c>
      <c r="J232" s="5">
        <v>37942.154343123235</v>
      </c>
      <c r="L232" s="20"/>
    </row>
    <row r="233" spans="5:12" x14ac:dyDescent="0.25">
      <c r="E233">
        <v>229</v>
      </c>
      <c r="F233" s="5">
        <v>221.32923366821888</v>
      </c>
      <c r="G233" s="5">
        <v>2772.5319946381055</v>
      </c>
      <c r="H233" s="5">
        <v>500</v>
      </c>
      <c r="I233" s="5">
        <v>3493.8612283063244</v>
      </c>
      <c r="J233" s="5">
        <v>34669.622348485129</v>
      </c>
      <c r="L233" s="20"/>
    </row>
    <row r="234" spans="5:12" x14ac:dyDescent="0.25">
      <c r="E234">
        <v>230</v>
      </c>
      <c r="F234" s="5">
        <v>202.23946369949658</v>
      </c>
      <c r="G234" s="5">
        <v>2791.621764606828</v>
      </c>
      <c r="H234" s="5">
        <v>500</v>
      </c>
      <c r="I234" s="5">
        <v>3493.8612283063248</v>
      </c>
      <c r="J234" s="5">
        <v>31378.0005838783</v>
      </c>
      <c r="L234" s="20"/>
    </row>
    <row r="235" spans="5:12" x14ac:dyDescent="0.25">
      <c r="E235">
        <v>231</v>
      </c>
      <c r="F235" s="5">
        <v>183.03833673929009</v>
      </c>
      <c r="G235" s="5">
        <v>2810.8228915670343</v>
      </c>
      <c r="H235" s="5">
        <v>500</v>
      </c>
      <c r="I235" s="5">
        <v>3493.8612283063244</v>
      </c>
      <c r="J235" s="5">
        <v>28067.177692311267</v>
      </c>
      <c r="L235" s="20"/>
    </row>
    <row r="236" spans="5:12" x14ac:dyDescent="0.25">
      <c r="E236">
        <v>232</v>
      </c>
      <c r="F236" s="5">
        <v>163.72520320514906</v>
      </c>
      <c r="G236" s="5">
        <v>2830.1360251011752</v>
      </c>
      <c r="H236" s="5">
        <v>500</v>
      </c>
      <c r="I236" s="5">
        <v>3493.8612283063244</v>
      </c>
      <c r="J236" s="5">
        <v>24737.041667210091</v>
      </c>
      <c r="L236" s="20"/>
    </row>
    <row r="237" spans="5:12" x14ac:dyDescent="0.25">
      <c r="E237">
        <v>233</v>
      </c>
      <c r="F237" s="5">
        <v>144.2994097253922</v>
      </c>
      <c r="G237" s="5">
        <v>2849.5618185809321</v>
      </c>
      <c r="H237" s="5">
        <v>500</v>
      </c>
      <c r="I237" s="5">
        <v>3493.8612283063244</v>
      </c>
      <c r="J237" s="5">
        <v>21387.479848629158</v>
      </c>
      <c r="L237" s="20"/>
    </row>
    <row r="238" spans="5:12" x14ac:dyDescent="0.25">
      <c r="E238">
        <v>234</v>
      </c>
      <c r="F238" s="5">
        <v>124.76029911700343</v>
      </c>
      <c r="G238" s="5">
        <v>2869.1009291893211</v>
      </c>
      <c r="H238" s="5">
        <v>500</v>
      </c>
      <c r="I238" s="5">
        <v>3493.8612283063244</v>
      </c>
      <c r="J238" s="5">
        <v>18018.378919439838</v>
      </c>
      <c r="L238" s="20"/>
    </row>
    <row r="239" spans="5:12" x14ac:dyDescent="0.25">
      <c r="E239">
        <v>235</v>
      </c>
      <c r="F239" s="5">
        <v>105.10721036339906</v>
      </c>
      <c r="G239" s="5">
        <v>2888.7540179429252</v>
      </c>
      <c r="H239" s="5">
        <v>500</v>
      </c>
      <c r="I239" s="5">
        <v>3493.8612283063244</v>
      </c>
      <c r="J239" s="5">
        <v>14629.624901496913</v>
      </c>
      <c r="L239" s="20"/>
    </row>
    <row r="240" spans="5:12" x14ac:dyDescent="0.25">
      <c r="E240">
        <v>236</v>
      </c>
      <c r="F240" s="5">
        <v>85.339478592065333</v>
      </c>
      <c r="G240" s="5">
        <v>2908.5217497142589</v>
      </c>
      <c r="H240" s="5">
        <v>500</v>
      </c>
      <c r="I240" s="5">
        <v>3493.8612283063244</v>
      </c>
      <c r="J240" s="5">
        <v>11221.103151782654</v>
      </c>
      <c r="L240" s="20"/>
    </row>
    <row r="241" spans="5:12" x14ac:dyDescent="0.25">
      <c r="E241">
        <v>237</v>
      </c>
      <c r="F241" s="5">
        <v>65.456435052065487</v>
      </c>
      <c r="G241" s="5">
        <v>2928.4047932542589</v>
      </c>
      <c r="H241" s="5">
        <v>500</v>
      </c>
      <c r="I241" s="5">
        <v>3493.8612283063244</v>
      </c>
      <c r="J241" s="5">
        <v>7792.6983585283961</v>
      </c>
      <c r="L241" s="20"/>
    </row>
    <row r="242" spans="5:12" x14ac:dyDescent="0.25">
      <c r="E242">
        <v>238</v>
      </c>
      <c r="F242" s="5">
        <v>45.457407091415647</v>
      </c>
      <c r="G242" s="5">
        <v>2948.4038212149089</v>
      </c>
      <c r="H242" s="5">
        <v>500</v>
      </c>
      <c r="I242" s="5">
        <v>3493.8612283063244</v>
      </c>
      <c r="J242" s="5">
        <v>4344.2945373134871</v>
      </c>
      <c r="L242" s="20"/>
    </row>
    <row r="243" spans="5:12" x14ac:dyDescent="0.25">
      <c r="E243">
        <v>239</v>
      </c>
      <c r="F243" s="5">
        <v>25.341718134328676</v>
      </c>
      <c r="G243" s="5">
        <v>2968.5195101719955</v>
      </c>
      <c r="H243" s="5">
        <v>500</v>
      </c>
      <c r="I243" s="5">
        <v>3493.8612283063244</v>
      </c>
      <c r="J243" s="5">
        <v>875.77502714149159</v>
      </c>
      <c r="L243" s="20"/>
    </row>
    <row r="244" spans="5:12" x14ac:dyDescent="0.25">
      <c r="E244">
        <v>240</v>
      </c>
      <c r="F244" s="5">
        <v>5.1086876583253682</v>
      </c>
      <c r="G244" s="5">
        <v>875.77502714149159</v>
      </c>
      <c r="H244" s="5">
        <v>0</v>
      </c>
      <c r="I244" s="5">
        <v>880.88371479981697</v>
      </c>
      <c r="J244" s="5">
        <v>0</v>
      </c>
      <c r="L244" s="20"/>
    </row>
    <row r="245" spans="5:12" x14ac:dyDescent="0.25">
      <c r="F245" s="5"/>
      <c r="G245" s="5"/>
      <c r="H245" s="5"/>
      <c r="I245" s="5"/>
      <c r="J245" s="5"/>
    </row>
    <row r="246" spans="5:12" x14ac:dyDescent="0.25">
      <c r="F246" s="5"/>
      <c r="G246" s="5"/>
      <c r="H246" s="5"/>
      <c r="I246" s="5"/>
      <c r="J246" s="5"/>
    </row>
    <row r="247" spans="5:12" x14ac:dyDescent="0.25">
      <c r="F247" s="5"/>
      <c r="G247" s="5"/>
      <c r="H247" s="5"/>
      <c r="I247" s="5"/>
      <c r="J247" s="5"/>
    </row>
    <row r="248" spans="5:12" x14ac:dyDescent="0.25">
      <c r="F248" s="5"/>
      <c r="G248" s="5"/>
      <c r="H248" s="5"/>
      <c r="I248" s="5"/>
      <c r="J248" s="5"/>
    </row>
    <row r="249" spans="5:12" x14ac:dyDescent="0.25">
      <c r="F249" s="5"/>
      <c r="G249" s="5"/>
      <c r="H249" s="5"/>
      <c r="I249" s="5"/>
      <c r="J249" s="5"/>
    </row>
    <row r="250" spans="5:12" x14ac:dyDescent="0.25">
      <c r="F250" s="5"/>
      <c r="G250" s="5"/>
      <c r="H250" s="5"/>
      <c r="I250" s="5"/>
      <c r="J250" s="5"/>
    </row>
    <row r="251" spans="5:12" x14ac:dyDescent="0.25">
      <c r="F251" s="5"/>
      <c r="G251" s="5"/>
      <c r="H251" s="5"/>
      <c r="I251" s="5"/>
      <c r="J251" s="5"/>
    </row>
    <row r="252" spans="5:12" x14ac:dyDescent="0.25">
      <c r="F252" s="5"/>
      <c r="G252" s="5"/>
      <c r="H252" s="5"/>
      <c r="I252" s="5"/>
      <c r="J252" s="5"/>
    </row>
    <row r="253" spans="5:12" x14ac:dyDescent="0.25">
      <c r="F253" s="5"/>
      <c r="G253" s="5"/>
      <c r="H253" s="5"/>
      <c r="I253" s="5"/>
      <c r="J253" s="5"/>
    </row>
    <row r="254" spans="5:12" x14ac:dyDescent="0.25">
      <c r="F254" s="5"/>
      <c r="G254" s="5"/>
      <c r="H254" s="5"/>
      <c r="I254" s="5"/>
      <c r="J254" s="5"/>
    </row>
    <row r="255" spans="5:12" x14ac:dyDescent="0.25">
      <c r="F255" s="5"/>
      <c r="G255" s="5"/>
      <c r="H255" s="5"/>
      <c r="I255" s="5"/>
      <c r="J255" s="5"/>
    </row>
    <row r="256" spans="5:12" x14ac:dyDescent="0.25">
      <c r="F256" s="5"/>
      <c r="G256" s="5"/>
      <c r="H256" s="5"/>
      <c r="I256" s="5"/>
      <c r="J256" s="5"/>
    </row>
    <row r="257" spans="6:10" x14ac:dyDescent="0.25">
      <c r="F257" s="5"/>
      <c r="G257" s="5"/>
      <c r="H257" s="5"/>
      <c r="I257" s="5"/>
      <c r="J257" s="5"/>
    </row>
    <row r="258" spans="6:10" x14ac:dyDescent="0.25">
      <c r="F258" s="5"/>
      <c r="G258" s="5"/>
      <c r="H258" s="5"/>
      <c r="I258" s="5"/>
      <c r="J258" s="5"/>
    </row>
    <row r="259" spans="6:10" x14ac:dyDescent="0.25">
      <c r="F259" s="5"/>
      <c r="G259" s="5"/>
      <c r="H259" s="5"/>
      <c r="I259" s="5"/>
      <c r="J259" s="5"/>
    </row>
    <row r="260" spans="6:10" x14ac:dyDescent="0.25">
      <c r="F260" s="5"/>
      <c r="G260" s="5"/>
      <c r="H260" s="5"/>
      <c r="I260" s="5"/>
      <c r="J260" s="5"/>
    </row>
    <row r="261" spans="6:10" x14ac:dyDescent="0.25">
      <c r="F261" s="5"/>
      <c r="G261" s="5"/>
      <c r="H261" s="5"/>
      <c r="I261" s="5"/>
      <c r="J261" s="5"/>
    </row>
    <row r="262" spans="6:10" x14ac:dyDescent="0.25">
      <c r="F262" s="5"/>
      <c r="G262" s="5"/>
      <c r="H262" s="5"/>
      <c r="I262" s="5"/>
      <c r="J262" s="5"/>
    </row>
    <row r="263" spans="6:10" x14ac:dyDescent="0.25">
      <c r="F263" s="5"/>
      <c r="G263" s="5"/>
      <c r="H263" s="5"/>
      <c r="I263" s="5"/>
      <c r="J263" s="5"/>
    </row>
    <row r="264" spans="6:10" x14ac:dyDescent="0.25">
      <c r="F264" s="5"/>
      <c r="G264" s="5"/>
      <c r="H264" s="5"/>
      <c r="I264" s="5"/>
      <c r="J264" s="5"/>
    </row>
    <row r="265" spans="6:10" x14ac:dyDescent="0.25">
      <c r="F265" s="5"/>
      <c r="G265" s="5"/>
      <c r="H265" s="5"/>
      <c r="I265" s="5"/>
      <c r="J265" s="5"/>
    </row>
    <row r="266" spans="6:10" x14ac:dyDescent="0.25">
      <c r="F266" s="5"/>
      <c r="G266" s="5"/>
      <c r="H266" s="5"/>
      <c r="I266" s="5"/>
      <c r="J266" s="5"/>
    </row>
    <row r="267" spans="6:10" x14ac:dyDescent="0.25">
      <c r="F267" s="5"/>
      <c r="G267" s="5"/>
      <c r="H267" s="5"/>
      <c r="I267" s="5"/>
      <c r="J267" s="5"/>
    </row>
    <row r="268" spans="6:10" x14ac:dyDescent="0.25">
      <c r="F268" s="5"/>
      <c r="G268" s="5"/>
      <c r="H268" s="5"/>
      <c r="I268" s="5"/>
      <c r="J268" s="5"/>
    </row>
    <row r="269" spans="6:10" x14ac:dyDescent="0.25">
      <c r="F269" s="5"/>
      <c r="G269" s="5"/>
      <c r="H269" s="5"/>
      <c r="I269" s="5"/>
      <c r="J269" s="5"/>
    </row>
    <row r="270" spans="6:10" x14ac:dyDescent="0.25">
      <c r="F270" s="5"/>
      <c r="G270" s="5"/>
      <c r="H270" s="5"/>
      <c r="I270" s="5"/>
      <c r="J270" s="5"/>
    </row>
    <row r="271" spans="6:10" x14ac:dyDescent="0.25">
      <c r="F271" s="5"/>
      <c r="G271" s="5"/>
      <c r="H271" s="5"/>
      <c r="I271" s="5"/>
      <c r="J271" s="5"/>
    </row>
    <row r="272" spans="6:10" x14ac:dyDescent="0.25">
      <c r="F272" s="5"/>
      <c r="G272" s="5"/>
      <c r="H272" s="5"/>
      <c r="I272" s="5"/>
      <c r="J272" s="5"/>
    </row>
    <row r="273" spans="6:10" x14ac:dyDescent="0.25">
      <c r="F273" s="5"/>
      <c r="G273" s="5"/>
      <c r="H273" s="5"/>
      <c r="I273" s="5"/>
      <c r="J273" s="5"/>
    </row>
    <row r="274" spans="6:10" x14ac:dyDescent="0.25">
      <c r="F274" s="5"/>
      <c r="G274" s="5"/>
      <c r="H274" s="5"/>
      <c r="I274" s="5"/>
      <c r="J274" s="5"/>
    </row>
    <row r="275" spans="6:10" x14ac:dyDescent="0.25">
      <c r="F275" s="5"/>
      <c r="G275" s="5"/>
      <c r="H275" s="5"/>
      <c r="I275" s="5"/>
      <c r="J275" s="5"/>
    </row>
    <row r="276" spans="6:10" x14ac:dyDescent="0.25">
      <c r="F276" s="5"/>
      <c r="G276" s="5"/>
      <c r="H276" s="5"/>
      <c r="I276" s="5"/>
      <c r="J276" s="5"/>
    </row>
    <row r="277" spans="6:10" x14ac:dyDescent="0.25">
      <c r="F277" s="5"/>
      <c r="G277" s="5"/>
      <c r="H277" s="5"/>
      <c r="I277" s="5"/>
      <c r="J277" s="5"/>
    </row>
    <row r="278" spans="6:10" x14ac:dyDescent="0.25">
      <c r="F278" s="5"/>
      <c r="G278" s="5"/>
      <c r="H278" s="5"/>
      <c r="I278" s="5"/>
      <c r="J278" s="5"/>
    </row>
    <row r="279" spans="6:10" x14ac:dyDescent="0.25">
      <c r="F279" s="5"/>
      <c r="G279" s="5"/>
      <c r="H279" s="5"/>
      <c r="I279" s="5"/>
      <c r="J279" s="5"/>
    </row>
    <row r="280" spans="6:10" x14ac:dyDescent="0.25">
      <c r="F280" s="5"/>
      <c r="G280" s="5"/>
      <c r="H280" s="5"/>
      <c r="I280" s="5"/>
      <c r="J280" s="5"/>
    </row>
    <row r="281" spans="6:10" x14ac:dyDescent="0.25">
      <c r="F281" s="5"/>
      <c r="G281" s="5"/>
      <c r="H281" s="5"/>
      <c r="I281" s="5"/>
      <c r="J281" s="5"/>
    </row>
    <row r="282" spans="6:10" x14ac:dyDescent="0.25">
      <c r="F282" s="5"/>
      <c r="G282" s="5"/>
      <c r="H282" s="5"/>
      <c r="I282" s="5"/>
      <c r="J282" s="5"/>
    </row>
    <row r="283" spans="6:10" x14ac:dyDescent="0.25">
      <c r="F283" s="5"/>
      <c r="G283" s="5"/>
      <c r="H283" s="5"/>
      <c r="I283" s="5"/>
      <c r="J283" s="5"/>
    </row>
    <row r="284" spans="6:10" x14ac:dyDescent="0.25">
      <c r="F284" s="5"/>
      <c r="G284" s="5"/>
      <c r="H284" s="5"/>
      <c r="I284" s="5"/>
      <c r="J284" s="5"/>
    </row>
    <row r="285" spans="6:10" x14ac:dyDescent="0.25">
      <c r="F285" s="5"/>
      <c r="G285" s="5"/>
      <c r="H285" s="5"/>
      <c r="I285" s="5"/>
      <c r="J285" s="5"/>
    </row>
    <row r="286" spans="6:10" x14ac:dyDescent="0.25">
      <c r="F286" s="5"/>
      <c r="G286" s="5"/>
      <c r="H286" s="5"/>
      <c r="I286" s="5"/>
      <c r="J286" s="5"/>
    </row>
    <row r="287" spans="6:10" x14ac:dyDescent="0.25">
      <c r="F287" s="5"/>
      <c r="G287" s="5"/>
      <c r="H287" s="5"/>
      <c r="I287" s="5"/>
      <c r="J287" s="5"/>
    </row>
    <row r="288" spans="6:10" x14ac:dyDescent="0.25">
      <c r="F288" s="5"/>
      <c r="G288" s="5"/>
      <c r="H288" s="5"/>
      <c r="I288" s="5"/>
      <c r="J288" s="5"/>
    </row>
    <row r="289" spans="6:10" x14ac:dyDescent="0.25">
      <c r="F289" s="5"/>
      <c r="G289" s="5"/>
      <c r="H289" s="5"/>
      <c r="I289" s="5"/>
      <c r="J289" s="5"/>
    </row>
    <row r="290" spans="6:10" x14ac:dyDescent="0.25">
      <c r="F290" s="5"/>
      <c r="G290" s="5"/>
      <c r="H290" s="5"/>
      <c r="I290" s="5"/>
      <c r="J290" s="5"/>
    </row>
    <row r="291" spans="6:10" x14ac:dyDescent="0.25">
      <c r="F291" s="5"/>
      <c r="G291" s="5"/>
      <c r="H291" s="5"/>
      <c r="I291" s="5"/>
      <c r="J291" s="5"/>
    </row>
    <row r="292" spans="6:10" x14ac:dyDescent="0.25">
      <c r="F292" s="5"/>
      <c r="G292" s="5"/>
      <c r="H292" s="5"/>
      <c r="I292" s="5"/>
      <c r="J292" s="5"/>
    </row>
    <row r="293" spans="6:10" x14ac:dyDescent="0.25">
      <c r="F293" s="5"/>
      <c r="G293" s="5"/>
      <c r="H293" s="5"/>
      <c r="I293" s="5"/>
      <c r="J293" s="5"/>
    </row>
    <row r="294" spans="6:10" x14ac:dyDescent="0.25">
      <c r="F294" s="5"/>
      <c r="G294" s="5"/>
      <c r="H294" s="5"/>
      <c r="I294" s="5"/>
      <c r="J294" s="5"/>
    </row>
    <row r="295" spans="6:10" x14ac:dyDescent="0.25">
      <c r="F295" s="5"/>
      <c r="G295" s="5"/>
      <c r="H295" s="5"/>
      <c r="I295" s="5"/>
      <c r="J295" s="5"/>
    </row>
    <row r="296" spans="6:10" x14ac:dyDescent="0.25">
      <c r="F296" s="5"/>
      <c r="G296" s="5"/>
      <c r="H296" s="5"/>
      <c r="I296" s="5"/>
      <c r="J296" s="5"/>
    </row>
    <row r="297" spans="6:10" x14ac:dyDescent="0.25">
      <c r="F297" s="5"/>
      <c r="G297" s="5"/>
      <c r="H297" s="5"/>
      <c r="I297" s="5"/>
      <c r="J297" s="5"/>
    </row>
    <row r="298" spans="6:10" x14ac:dyDescent="0.25">
      <c r="F298" s="5"/>
      <c r="G298" s="5"/>
      <c r="H298" s="5"/>
      <c r="I298" s="5"/>
      <c r="J298" s="5"/>
    </row>
    <row r="299" spans="6:10" x14ac:dyDescent="0.25">
      <c r="F299" s="5"/>
      <c r="G299" s="5"/>
      <c r="H299" s="5"/>
      <c r="I299" s="5"/>
      <c r="J299" s="5"/>
    </row>
    <row r="300" spans="6:10" x14ac:dyDescent="0.25">
      <c r="F300" s="5"/>
      <c r="G300" s="5"/>
      <c r="H300" s="5"/>
      <c r="I300" s="5"/>
      <c r="J300" s="5"/>
    </row>
    <row r="301" spans="6:10" x14ac:dyDescent="0.25">
      <c r="F301" s="5"/>
      <c r="G301" s="5"/>
      <c r="H301" s="5"/>
      <c r="I301" s="5"/>
      <c r="J301" s="5"/>
    </row>
    <row r="302" spans="6:10" x14ac:dyDescent="0.25">
      <c r="F302" s="5"/>
      <c r="G302" s="5"/>
      <c r="H302" s="5"/>
      <c r="I302" s="5"/>
      <c r="J302" s="5"/>
    </row>
    <row r="303" spans="6:10" x14ac:dyDescent="0.25">
      <c r="F303" s="5"/>
      <c r="G303" s="5"/>
      <c r="H303" s="5"/>
      <c r="I303" s="5"/>
      <c r="J303" s="5"/>
    </row>
    <row r="304" spans="6:10" x14ac:dyDescent="0.25">
      <c r="F304" s="5"/>
      <c r="G304" s="5"/>
      <c r="H304" s="5"/>
      <c r="I304" s="5"/>
      <c r="J304" s="5"/>
    </row>
    <row r="305" spans="6:10" x14ac:dyDescent="0.25">
      <c r="F305" s="5"/>
      <c r="G305" s="5"/>
      <c r="H305" s="5"/>
      <c r="I305" s="5"/>
      <c r="J305" s="5"/>
    </row>
    <row r="306" spans="6:10" x14ac:dyDescent="0.25">
      <c r="F306" s="5"/>
      <c r="G306" s="5"/>
      <c r="H306" s="5"/>
      <c r="I306" s="5"/>
      <c r="J306" s="5"/>
    </row>
    <row r="307" spans="6:10" x14ac:dyDescent="0.25">
      <c r="F307" s="5"/>
      <c r="G307" s="5"/>
      <c r="H307" s="5"/>
      <c r="I307" s="5"/>
      <c r="J307" s="5"/>
    </row>
    <row r="308" spans="6:10" x14ac:dyDescent="0.25">
      <c r="F308" s="5"/>
      <c r="G308" s="5"/>
      <c r="H308" s="5"/>
      <c r="I308" s="5"/>
      <c r="J308" s="5"/>
    </row>
    <row r="309" spans="6:10" x14ac:dyDescent="0.25">
      <c r="F309" s="5"/>
      <c r="G309" s="5"/>
      <c r="H309" s="5"/>
      <c r="I309" s="5"/>
      <c r="J309" s="5"/>
    </row>
    <row r="310" spans="6:10" x14ac:dyDescent="0.25">
      <c r="F310" s="5"/>
      <c r="G310" s="5"/>
      <c r="H310" s="5"/>
      <c r="I310" s="5"/>
      <c r="J310" s="5"/>
    </row>
    <row r="311" spans="6:10" x14ac:dyDescent="0.25">
      <c r="F311" s="5"/>
      <c r="G311" s="5"/>
      <c r="H311" s="5"/>
      <c r="I311" s="5"/>
      <c r="J311" s="5"/>
    </row>
    <row r="312" spans="6:10" x14ac:dyDescent="0.25">
      <c r="F312" s="5"/>
      <c r="G312" s="5"/>
      <c r="H312" s="5"/>
      <c r="I312" s="5"/>
      <c r="J312" s="5"/>
    </row>
    <row r="313" spans="6:10" x14ac:dyDescent="0.25">
      <c r="F313" s="5"/>
      <c r="G313" s="5"/>
      <c r="H313" s="5"/>
      <c r="I313" s="5"/>
      <c r="J313" s="5"/>
    </row>
    <row r="314" spans="6:10" x14ac:dyDescent="0.25">
      <c r="F314" s="5"/>
      <c r="G314" s="5"/>
      <c r="H314" s="5"/>
      <c r="I314" s="5"/>
      <c r="J314" s="5"/>
    </row>
    <row r="315" spans="6:10" x14ac:dyDescent="0.25">
      <c r="F315" s="5"/>
      <c r="G315" s="5"/>
      <c r="H315" s="5"/>
      <c r="I315" s="5"/>
      <c r="J315" s="5"/>
    </row>
    <row r="316" spans="6:10" x14ac:dyDescent="0.25">
      <c r="F316" s="5"/>
      <c r="G316" s="5"/>
      <c r="H316" s="5"/>
      <c r="I316" s="5"/>
      <c r="J316" s="5"/>
    </row>
    <row r="317" spans="6:10" x14ac:dyDescent="0.25">
      <c r="F317" s="5"/>
      <c r="G317" s="5"/>
      <c r="H317" s="5"/>
      <c r="I317" s="5"/>
      <c r="J317" s="5"/>
    </row>
    <row r="318" spans="6:10" x14ac:dyDescent="0.25">
      <c r="F318" s="5"/>
      <c r="G318" s="5"/>
      <c r="H318" s="5"/>
      <c r="I318" s="5"/>
      <c r="J318" s="5"/>
    </row>
    <row r="319" spans="6:10" x14ac:dyDescent="0.25">
      <c r="F319" s="5"/>
      <c r="G319" s="5"/>
      <c r="H319" s="5"/>
      <c r="I319" s="5"/>
      <c r="J319" s="5"/>
    </row>
    <row r="320" spans="6:10" x14ac:dyDescent="0.25">
      <c r="F320" s="5"/>
      <c r="G320" s="5"/>
      <c r="H320" s="5"/>
      <c r="I320" s="5"/>
      <c r="J320" s="5"/>
    </row>
    <row r="321" spans="6:10" x14ac:dyDescent="0.25">
      <c r="F321" s="5"/>
      <c r="G321" s="5"/>
      <c r="H321" s="5"/>
      <c r="I321" s="5"/>
      <c r="J321" s="5"/>
    </row>
    <row r="322" spans="6:10" x14ac:dyDescent="0.25">
      <c r="F322" s="5"/>
      <c r="G322" s="5"/>
      <c r="H322" s="5"/>
      <c r="I322" s="5"/>
      <c r="J322" s="5"/>
    </row>
    <row r="323" spans="6:10" x14ac:dyDescent="0.25">
      <c r="F323" s="5"/>
      <c r="G323" s="5"/>
      <c r="H323" s="5"/>
      <c r="I323" s="5"/>
      <c r="J323" s="5"/>
    </row>
    <row r="324" spans="6:10" x14ac:dyDescent="0.25">
      <c r="F324" s="5"/>
      <c r="G324" s="5"/>
      <c r="H324" s="5"/>
      <c r="I324" s="5"/>
      <c r="J324" s="5"/>
    </row>
    <row r="325" spans="6:10" x14ac:dyDescent="0.25">
      <c r="F325" s="5"/>
      <c r="G325" s="5"/>
      <c r="H325" s="5"/>
      <c r="I325" s="5"/>
      <c r="J325" s="5"/>
    </row>
    <row r="326" spans="6:10" x14ac:dyDescent="0.25">
      <c r="F326" s="5"/>
      <c r="G326" s="5"/>
      <c r="H326" s="5"/>
      <c r="I326" s="5"/>
      <c r="J326" s="5"/>
    </row>
    <row r="327" spans="6:10" x14ac:dyDescent="0.25">
      <c r="F327" s="5"/>
      <c r="G327" s="5"/>
      <c r="H327" s="5"/>
      <c r="I327" s="5"/>
      <c r="J327" s="5"/>
    </row>
    <row r="328" spans="6:10" x14ac:dyDescent="0.25">
      <c r="F328" s="5"/>
      <c r="G328" s="5"/>
      <c r="H328" s="5"/>
      <c r="I328" s="5"/>
      <c r="J328" s="5"/>
    </row>
    <row r="329" spans="6:10" x14ac:dyDescent="0.25">
      <c r="F329" s="5"/>
      <c r="G329" s="5"/>
      <c r="H329" s="5"/>
      <c r="I329" s="5"/>
      <c r="J329" s="5"/>
    </row>
    <row r="330" spans="6:10" x14ac:dyDescent="0.25">
      <c r="F330" s="5"/>
      <c r="G330" s="5"/>
      <c r="H330" s="5"/>
      <c r="I330" s="5"/>
      <c r="J330" s="5"/>
    </row>
    <row r="331" spans="6:10" x14ac:dyDescent="0.25">
      <c r="F331" s="5"/>
      <c r="G331" s="5"/>
      <c r="H331" s="5"/>
      <c r="I331" s="5"/>
      <c r="J331" s="5"/>
    </row>
    <row r="332" spans="6:10" x14ac:dyDescent="0.25">
      <c r="F332" s="5"/>
      <c r="G332" s="5"/>
      <c r="H332" s="5"/>
      <c r="I332" s="5"/>
      <c r="J332" s="5"/>
    </row>
    <row r="333" spans="6:10" x14ac:dyDescent="0.25">
      <c r="F333" s="5"/>
      <c r="G333" s="5"/>
      <c r="H333" s="5"/>
      <c r="I333" s="5"/>
      <c r="J333" s="5"/>
    </row>
    <row r="334" spans="6:10" x14ac:dyDescent="0.25">
      <c r="F334" s="5"/>
      <c r="G334" s="5"/>
      <c r="H334" s="5"/>
      <c r="I334" s="5"/>
      <c r="J334" s="5"/>
    </row>
    <row r="335" spans="6:10" x14ac:dyDescent="0.25">
      <c r="F335" s="5"/>
      <c r="G335" s="5"/>
      <c r="H335" s="5"/>
      <c r="I335" s="5"/>
      <c r="J335" s="5"/>
    </row>
    <row r="336" spans="6:10" x14ac:dyDescent="0.25">
      <c r="F336" s="5"/>
      <c r="G336" s="5"/>
      <c r="H336" s="5"/>
      <c r="I336" s="5"/>
      <c r="J336" s="5"/>
    </row>
    <row r="337" spans="6:10" x14ac:dyDescent="0.25">
      <c r="F337" s="5"/>
      <c r="G337" s="5"/>
      <c r="H337" s="5"/>
      <c r="I337" s="5"/>
      <c r="J337" s="5"/>
    </row>
    <row r="338" spans="6:10" x14ac:dyDescent="0.25">
      <c r="F338" s="5"/>
      <c r="G338" s="5"/>
      <c r="H338" s="5"/>
      <c r="I338" s="5"/>
      <c r="J338" s="5"/>
    </row>
    <row r="339" spans="6:10" x14ac:dyDescent="0.25">
      <c r="F339" s="5"/>
      <c r="G339" s="5"/>
      <c r="H339" s="5"/>
      <c r="I339" s="5"/>
      <c r="J339" s="5"/>
    </row>
    <row r="340" spans="6:10" x14ac:dyDescent="0.25">
      <c r="F340" s="5"/>
      <c r="G340" s="5"/>
      <c r="H340" s="5"/>
      <c r="I340" s="5"/>
      <c r="J340" s="5"/>
    </row>
    <row r="341" spans="6:10" x14ac:dyDescent="0.25">
      <c r="F341" s="5"/>
      <c r="G341" s="5"/>
      <c r="H341" s="5"/>
      <c r="I341" s="5"/>
      <c r="J341" s="5"/>
    </row>
    <row r="342" spans="6:10" x14ac:dyDescent="0.25">
      <c r="F342" s="5"/>
      <c r="G342" s="5"/>
      <c r="H342" s="5"/>
      <c r="I342" s="5"/>
      <c r="J342" s="5"/>
    </row>
    <row r="343" spans="6:10" x14ac:dyDescent="0.25">
      <c r="F343" s="5"/>
      <c r="G343" s="5"/>
      <c r="H343" s="5"/>
      <c r="I343" s="5"/>
      <c r="J343" s="5"/>
    </row>
    <row r="344" spans="6:10" x14ac:dyDescent="0.25">
      <c r="F344" s="5"/>
      <c r="G344" s="5"/>
      <c r="H344" s="5"/>
      <c r="I344" s="5"/>
      <c r="J344" s="5"/>
    </row>
    <row r="345" spans="6:10" x14ac:dyDescent="0.25">
      <c r="F345" s="5"/>
      <c r="G345" s="5"/>
      <c r="H345" s="5"/>
      <c r="I345" s="5"/>
      <c r="J345" s="5"/>
    </row>
    <row r="346" spans="6:10" x14ac:dyDescent="0.25">
      <c r="F346" s="5"/>
      <c r="G346" s="5"/>
      <c r="H346" s="5"/>
      <c r="I346" s="5"/>
      <c r="J346" s="5"/>
    </row>
    <row r="347" spans="6:10" x14ac:dyDescent="0.25">
      <c r="F347" s="5"/>
      <c r="G347" s="5"/>
      <c r="H347" s="5"/>
      <c r="I347" s="5"/>
      <c r="J347" s="5"/>
    </row>
    <row r="348" spans="6:10" x14ac:dyDescent="0.25">
      <c r="F348" s="5"/>
      <c r="G348" s="5"/>
      <c r="H348" s="5"/>
      <c r="I348" s="5"/>
      <c r="J348" s="5"/>
    </row>
    <row r="349" spans="6:10" x14ac:dyDescent="0.25">
      <c r="F349" s="5"/>
      <c r="G349" s="5"/>
      <c r="H349" s="5"/>
      <c r="I349" s="5"/>
      <c r="J349" s="5"/>
    </row>
    <row r="350" spans="6:10" x14ac:dyDescent="0.25">
      <c r="F350" s="5"/>
      <c r="G350" s="5"/>
      <c r="H350" s="5"/>
      <c r="I350" s="5"/>
      <c r="J350" s="5"/>
    </row>
    <row r="351" spans="6:10" x14ac:dyDescent="0.25">
      <c r="F351" s="5"/>
      <c r="G351" s="5"/>
      <c r="H351" s="5"/>
      <c r="I351" s="5"/>
      <c r="J351" s="5"/>
    </row>
    <row r="352" spans="6:10" x14ac:dyDescent="0.25">
      <c r="F352" s="5"/>
      <c r="G352" s="5"/>
      <c r="H352" s="5"/>
      <c r="I352" s="5"/>
      <c r="J352" s="5"/>
    </row>
    <row r="353" spans="6:10" x14ac:dyDescent="0.25">
      <c r="F353" s="5"/>
      <c r="G353" s="5"/>
      <c r="H353" s="5"/>
      <c r="I353" s="5"/>
      <c r="J353" s="5"/>
    </row>
    <row r="354" spans="6:10" x14ac:dyDescent="0.25">
      <c r="F354" s="5"/>
      <c r="G354" s="5"/>
      <c r="H354" s="5"/>
      <c r="I354" s="5"/>
      <c r="J354" s="5"/>
    </row>
    <row r="355" spans="6:10" x14ac:dyDescent="0.25">
      <c r="F355" s="5"/>
      <c r="G355" s="5"/>
      <c r="H355" s="5"/>
      <c r="I355" s="5"/>
      <c r="J355" s="5"/>
    </row>
    <row r="356" spans="6:10" x14ac:dyDescent="0.25">
      <c r="F356" s="5"/>
      <c r="G356" s="5"/>
      <c r="H356" s="5"/>
      <c r="I356" s="5"/>
      <c r="J356" s="5"/>
    </row>
    <row r="357" spans="6:10" x14ac:dyDescent="0.25">
      <c r="F357" s="5"/>
      <c r="G357" s="5"/>
      <c r="H357" s="5"/>
      <c r="I357" s="5"/>
      <c r="J357" s="5"/>
    </row>
    <row r="358" spans="6:10" x14ac:dyDescent="0.25">
      <c r="F358" s="5"/>
      <c r="G358" s="5"/>
      <c r="H358" s="5"/>
      <c r="I358" s="5"/>
      <c r="J358" s="5"/>
    </row>
    <row r="359" spans="6:10" x14ac:dyDescent="0.25">
      <c r="F359" s="5"/>
      <c r="G359" s="5"/>
      <c r="H359" s="5"/>
      <c r="I359" s="5"/>
      <c r="J359" s="5"/>
    </row>
    <row r="360" spans="6:10" x14ac:dyDescent="0.25">
      <c r="F360" s="5"/>
      <c r="G360" s="5"/>
      <c r="H360" s="5"/>
      <c r="I360" s="5"/>
      <c r="J360" s="5"/>
    </row>
    <row r="361" spans="6:10" x14ac:dyDescent="0.25">
      <c r="F361" s="5"/>
      <c r="G361" s="5"/>
      <c r="H361" s="5"/>
      <c r="I361" s="5"/>
      <c r="J361" s="5"/>
    </row>
    <row r="362" spans="6:10" x14ac:dyDescent="0.25">
      <c r="F362" s="5"/>
      <c r="G362" s="5"/>
      <c r="H362" s="5"/>
      <c r="I362" s="5"/>
      <c r="J362" s="5"/>
    </row>
    <row r="363" spans="6:10" x14ac:dyDescent="0.25">
      <c r="F363" s="5"/>
      <c r="G363" s="5"/>
      <c r="H363" s="5"/>
      <c r="I363" s="5"/>
      <c r="J363" s="5"/>
    </row>
    <row r="364" spans="6:10" x14ac:dyDescent="0.25">
      <c r="F364" s="5"/>
      <c r="G364" s="5"/>
      <c r="H364" s="5"/>
      <c r="I364" s="5"/>
      <c r="J364" s="5"/>
    </row>
    <row r="365" spans="6:10" x14ac:dyDescent="0.25">
      <c r="F365" s="5"/>
      <c r="G365" s="5"/>
      <c r="H365" s="5"/>
      <c r="I365" s="5"/>
      <c r="J365" s="5"/>
    </row>
    <row r="366" spans="6:10" x14ac:dyDescent="0.25">
      <c r="F366" s="5"/>
      <c r="G366" s="5"/>
      <c r="H366" s="5"/>
      <c r="I366" s="5"/>
      <c r="J366" s="5"/>
    </row>
  </sheetData>
  <conditionalFormatting sqref="E5:J1000">
    <cfRule type="expression" dxfId="4" priority="2">
      <formula>NOT(ISBLANK(E5))</formula>
    </cfRule>
  </conditionalFormatting>
  <conditionalFormatting sqref="L5:L1000">
    <cfRule type="expression" dxfId="3" priority="1">
      <formula>ROW(L5)&lt;=MAX(E:E)+4</formula>
    </cfRule>
  </conditionalFormatting>
  <hyperlinks>
    <hyperlink ref="N6" r:id="rId1" xr:uid="{22214ACC-EF7E-4231-83BB-06E4168A1BA2}"/>
    <hyperlink ref="N9" location="Sheet1!E5" display="Single formula solution" xr:uid="{3F478C5E-1397-461E-BAA0-56AEEAB6C9F8}"/>
    <hyperlink ref="N10" location="Sheet2!E5" display="Traditional formula solution" xr:uid="{EC7304CC-47A6-4D2E-87CC-559C81935EED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FE2F0-EB4D-415C-A532-7C0474C54992}">
  <dimension ref="B2:N366"/>
  <sheetViews>
    <sheetView showGridLines="0" zoomScaleNormal="100" workbookViewId="0">
      <selection activeCell="E5" sqref="E5"/>
    </sheetView>
  </sheetViews>
  <sheetFormatPr defaultColWidth="8" defaultRowHeight="15.75" x14ac:dyDescent="0.25"/>
  <cols>
    <col min="1" max="1" width="4.625" customWidth="1"/>
    <col min="2" max="2" width="16.25" customWidth="1"/>
    <col min="3" max="3" width="10.625" customWidth="1"/>
    <col min="4" max="4" width="4.625" customWidth="1"/>
    <col min="6" max="10" width="10.625" customWidth="1"/>
    <col min="11" max="11" width="4.625" customWidth="1"/>
    <col min="12" max="12" width="10.625" customWidth="1"/>
  </cols>
  <sheetData>
    <row r="2" spans="2:14" x14ac:dyDescent="0.25">
      <c r="B2" s="1" t="s">
        <v>0</v>
      </c>
      <c r="E2" t="s">
        <v>26</v>
      </c>
      <c r="J2" t="str">
        <f>MAX(E:E)&amp;" rows"</f>
        <v>360 rows</v>
      </c>
    </row>
    <row r="4" spans="2:14" x14ac:dyDescent="0.25">
      <c r="B4" s="2" t="s">
        <v>1</v>
      </c>
      <c r="C4" s="3">
        <v>500000</v>
      </c>
      <c r="E4" s="8" t="s">
        <v>10</v>
      </c>
      <c r="F4" s="8" t="s">
        <v>11</v>
      </c>
      <c r="G4" s="8" t="s">
        <v>12</v>
      </c>
      <c r="H4" s="8" t="s">
        <v>17</v>
      </c>
      <c r="I4" s="8" t="s">
        <v>13</v>
      </c>
      <c r="J4" s="8" t="s">
        <v>14</v>
      </c>
      <c r="L4" s="8" t="s">
        <v>30</v>
      </c>
    </row>
    <row r="5" spans="2:14" x14ac:dyDescent="0.25">
      <c r="B5" s="2" t="s">
        <v>2</v>
      </c>
      <c r="C5" s="6">
        <v>7.0000000000000007E-2</v>
      </c>
      <c r="E5" s="4">
        <v>1</v>
      </c>
      <c r="F5" s="21">
        <f>loan*rate/12</f>
        <v>2625.0000000000005</v>
      </c>
      <c r="G5" s="21">
        <f>MIN(pmt-F5,loan)</f>
        <v>368.86122830632394</v>
      </c>
      <c r="H5" s="21">
        <f>MIN(extraPmt+L5,loan-G5)</f>
        <v>500</v>
      </c>
      <c r="I5" s="21">
        <f>F5+G5+H5</f>
        <v>3493.8612283063244</v>
      </c>
      <c r="J5" s="21">
        <f>loan-G5-H5</f>
        <v>449131.13877169369</v>
      </c>
      <c r="L5" s="4"/>
    </row>
    <row r="6" spans="2:14" x14ac:dyDescent="0.25">
      <c r="B6" s="2" t="s">
        <v>3</v>
      </c>
      <c r="C6" s="4">
        <v>30</v>
      </c>
      <c r="E6" s="4">
        <f>E5+1</f>
        <v>2</v>
      </c>
      <c r="F6" s="21">
        <f t="shared" ref="F6:F69" si="0">J5*rate/12</f>
        <v>2619.9316428348802</v>
      </c>
      <c r="G6" s="21">
        <f t="shared" ref="G6:G69" si="1">MIN(pmt-F6,J5)</f>
        <v>373.92958547144417</v>
      </c>
      <c r="H6" s="21">
        <f>MIN(extraPmt+L6,J5-G6)</f>
        <v>500</v>
      </c>
      <c r="I6" s="21">
        <f>F6+G6+H6</f>
        <v>3493.8612283063244</v>
      </c>
      <c r="J6" s="21">
        <f>J5-G6-H6</f>
        <v>448257.20918622223</v>
      </c>
      <c r="L6" s="4"/>
      <c r="N6" s="19" t="s">
        <v>27</v>
      </c>
    </row>
    <row r="7" spans="2:14" x14ac:dyDescent="0.25">
      <c r="B7" s="2" t="s">
        <v>4</v>
      </c>
      <c r="C7" s="7">
        <v>0.1</v>
      </c>
      <c r="E7" s="4">
        <f t="shared" ref="E7:E70" si="2">E6+1</f>
        <v>3</v>
      </c>
      <c r="F7" s="21">
        <f t="shared" si="0"/>
        <v>2614.8337202529633</v>
      </c>
      <c r="G7" s="21">
        <f t="shared" si="1"/>
        <v>379.02750805336109</v>
      </c>
      <c r="H7" s="21">
        <f>MIN(extraPmt+L7,J6-G7)</f>
        <v>500</v>
      </c>
      <c r="I7" s="21">
        <f t="shared" ref="I7:I70" si="3">F7+G7+H7</f>
        <v>3493.8612283063244</v>
      </c>
      <c r="J7" s="21">
        <f t="shared" ref="J7:J70" si="4">J6-G7-H7</f>
        <v>447378.18167816888</v>
      </c>
      <c r="L7" s="4"/>
    </row>
    <row r="8" spans="2:14" x14ac:dyDescent="0.25">
      <c r="B8" s="2" t="s">
        <v>5</v>
      </c>
      <c r="C8" s="3">
        <f>C4*C7</f>
        <v>50000</v>
      </c>
      <c r="E8" s="4">
        <f t="shared" si="2"/>
        <v>4</v>
      </c>
      <c r="F8" s="21">
        <f t="shared" si="0"/>
        <v>2609.7060597893187</v>
      </c>
      <c r="G8" s="21">
        <f t="shared" si="1"/>
        <v>384.15516851700568</v>
      </c>
      <c r="H8" s="21">
        <f>MIN(extraPmt+L8,J7-G8)</f>
        <v>500</v>
      </c>
      <c r="I8" s="21">
        <f t="shared" si="3"/>
        <v>3493.8612283063244</v>
      </c>
      <c r="J8" s="21">
        <f t="shared" si="4"/>
        <v>446494.02650965186</v>
      </c>
      <c r="L8" s="4"/>
    </row>
    <row r="9" spans="2:14" x14ac:dyDescent="0.25">
      <c r="B9" s="10" t="s">
        <v>20</v>
      </c>
      <c r="C9" s="9">
        <f>C4-C8</f>
        <v>450000</v>
      </c>
      <c r="E9" s="4">
        <f t="shared" si="2"/>
        <v>5</v>
      </c>
      <c r="F9" s="21">
        <f t="shared" si="0"/>
        <v>2604.5484879729693</v>
      </c>
      <c r="G9" s="21">
        <f t="shared" si="1"/>
        <v>389.31274033335512</v>
      </c>
      <c r="H9" s="21">
        <f>MIN(extraPmt+L9,J8-G9)</f>
        <v>500</v>
      </c>
      <c r="I9" s="21">
        <f t="shared" si="3"/>
        <v>3493.8612283063244</v>
      </c>
      <c r="J9" s="21">
        <f t="shared" si="4"/>
        <v>445604.71376931848</v>
      </c>
      <c r="L9" s="4"/>
      <c r="N9" s="19" t="s">
        <v>28</v>
      </c>
    </row>
    <row r="10" spans="2:14" x14ac:dyDescent="0.25">
      <c r="B10" s="12" t="s">
        <v>6</v>
      </c>
      <c r="C10" s="14">
        <f>PMT(C5/12,C6*12,-C9)</f>
        <v>2993.8612283063244</v>
      </c>
      <c r="E10" s="4">
        <f t="shared" si="2"/>
        <v>6</v>
      </c>
      <c r="F10" s="21">
        <f t="shared" si="0"/>
        <v>2599.3608303210244</v>
      </c>
      <c r="G10" s="21">
        <f t="shared" si="1"/>
        <v>394.50039798529997</v>
      </c>
      <c r="H10" s="21">
        <f>MIN(extraPmt+L10,J9-G10)</f>
        <v>500</v>
      </c>
      <c r="I10" s="21">
        <f t="shared" si="3"/>
        <v>3493.8612283063244</v>
      </c>
      <c r="J10" s="21">
        <f t="shared" si="4"/>
        <v>444710.2133713332</v>
      </c>
      <c r="L10" s="4"/>
      <c r="N10" s="19" t="s">
        <v>29</v>
      </c>
    </row>
    <row r="11" spans="2:14" x14ac:dyDescent="0.25">
      <c r="B11" s="12" t="s">
        <v>16</v>
      </c>
      <c r="C11" s="14">
        <v>500</v>
      </c>
      <c r="E11" s="4">
        <f t="shared" si="2"/>
        <v>7</v>
      </c>
      <c r="F11" s="21">
        <f t="shared" si="0"/>
        <v>2594.1429113327772</v>
      </c>
      <c r="G11" s="21">
        <f t="shared" si="1"/>
        <v>399.71831697354719</v>
      </c>
      <c r="H11" s="21">
        <f>MIN(extraPmt+L11,J10-G11)</f>
        <v>500</v>
      </c>
      <c r="I11" s="21">
        <f t="shared" si="3"/>
        <v>3493.8612283063244</v>
      </c>
      <c r="J11" s="21">
        <f t="shared" si="4"/>
        <v>443810.49505435966</v>
      </c>
      <c r="L11" s="4"/>
    </row>
    <row r="12" spans="2:14" x14ac:dyDescent="0.25">
      <c r="B12" s="12" t="s">
        <v>15</v>
      </c>
      <c r="C12" s="14">
        <f>C10+C11</f>
        <v>3493.8612283063244</v>
      </c>
      <c r="E12" s="4">
        <f t="shared" si="2"/>
        <v>8</v>
      </c>
      <c r="F12" s="21">
        <f t="shared" si="0"/>
        <v>2588.8945544837648</v>
      </c>
      <c r="G12" s="21">
        <f t="shared" si="1"/>
        <v>404.96667382255964</v>
      </c>
      <c r="H12" s="21">
        <f>MIN(extraPmt+L12,J11-G12)</f>
        <v>500</v>
      </c>
      <c r="I12" s="21">
        <f t="shared" si="3"/>
        <v>3493.8612283063244</v>
      </c>
      <c r="J12" s="21">
        <f t="shared" si="4"/>
        <v>442905.52838053711</v>
      </c>
      <c r="L12" s="4"/>
    </row>
    <row r="13" spans="2:14" x14ac:dyDescent="0.25">
      <c r="B13" s="11"/>
      <c r="C13" s="15"/>
      <c r="E13" s="4">
        <f t="shared" si="2"/>
        <v>9</v>
      </c>
      <c r="F13" s="21">
        <f t="shared" si="0"/>
        <v>2583.6155822198002</v>
      </c>
      <c r="G13" s="21">
        <f t="shared" si="1"/>
        <v>410.24564608652418</v>
      </c>
      <c r="H13" s="21">
        <f>MIN(extraPmt+L13,J12-G13)</f>
        <v>500</v>
      </c>
      <c r="I13" s="21">
        <f t="shared" si="3"/>
        <v>3493.8612283063244</v>
      </c>
      <c r="J13" s="21">
        <f t="shared" si="4"/>
        <v>441995.28273445059</v>
      </c>
      <c r="L13" s="4"/>
    </row>
    <row r="14" spans="2:14" x14ac:dyDescent="0.25">
      <c r="B14" s="17" t="s">
        <v>7</v>
      </c>
      <c r="C14" s="14">
        <f>SUM(F:F)</f>
        <v>385913.71728001145</v>
      </c>
      <c r="E14" s="4">
        <f t="shared" si="2"/>
        <v>10</v>
      </c>
      <c r="F14" s="21">
        <f t="shared" si="0"/>
        <v>2578.3058159509619</v>
      </c>
      <c r="G14" s="21">
        <f t="shared" si="1"/>
        <v>415.55541235536248</v>
      </c>
      <c r="H14" s="21">
        <f>MIN(extraPmt+L14,J13-G14)</f>
        <v>500</v>
      </c>
      <c r="I14" s="21">
        <f t="shared" si="3"/>
        <v>3493.8612283063244</v>
      </c>
      <c r="J14" s="21">
        <f t="shared" si="4"/>
        <v>441079.72732209525</v>
      </c>
      <c r="L14" s="4"/>
    </row>
    <row r="15" spans="2:14" x14ac:dyDescent="0.25">
      <c r="B15" s="17" t="s">
        <v>8</v>
      </c>
      <c r="C15" s="14">
        <f>SUM(G:G)+SUM(H:H)</f>
        <v>450000.00000000012</v>
      </c>
      <c r="E15" s="4">
        <f t="shared" si="2"/>
        <v>11</v>
      </c>
      <c r="F15" s="21">
        <f t="shared" si="0"/>
        <v>2572.9650760455556</v>
      </c>
      <c r="G15" s="21">
        <f t="shared" si="1"/>
        <v>420.89615226076876</v>
      </c>
      <c r="H15" s="21">
        <f>MIN(extraPmt+L15,J14-G15)</f>
        <v>500</v>
      </c>
      <c r="I15" s="21">
        <f t="shared" si="3"/>
        <v>3493.8612283063244</v>
      </c>
      <c r="J15" s="21">
        <f t="shared" si="4"/>
        <v>440158.83116983448</v>
      </c>
      <c r="L15" s="4"/>
    </row>
    <row r="16" spans="2:14" x14ac:dyDescent="0.25">
      <c r="B16" s="17" t="s">
        <v>9</v>
      </c>
      <c r="C16" s="14">
        <f>SUM(C14:C15)</f>
        <v>835913.71728001162</v>
      </c>
      <c r="E16" s="4">
        <f t="shared" si="2"/>
        <v>12</v>
      </c>
      <c r="F16" s="21">
        <f t="shared" si="0"/>
        <v>2567.5931818240347</v>
      </c>
      <c r="G16" s="21">
        <f t="shared" si="1"/>
        <v>426.26804648228972</v>
      </c>
      <c r="H16" s="21">
        <f>MIN(extraPmt+L16,J15-G16)</f>
        <v>500</v>
      </c>
      <c r="I16" s="21">
        <f t="shared" si="3"/>
        <v>3493.8612283063244</v>
      </c>
      <c r="J16" s="21">
        <f t="shared" si="4"/>
        <v>439232.56312335219</v>
      </c>
      <c r="L16" s="4"/>
    </row>
    <row r="17" spans="2:12" x14ac:dyDescent="0.25">
      <c r="B17" s="17" t="s">
        <v>18</v>
      </c>
      <c r="C17" s="14">
        <f>-CUMIPMT(C5/12,C6*12,C9,1,C6*12,0)-C14</f>
        <v>241876.32491026534</v>
      </c>
      <c r="E17" s="4">
        <f t="shared" si="2"/>
        <v>13</v>
      </c>
      <c r="F17" s="21">
        <f t="shared" si="0"/>
        <v>2562.189951552888</v>
      </c>
      <c r="G17" s="21">
        <f t="shared" si="1"/>
        <v>431.67127675343636</v>
      </c>
      <c r="H17" s="21">
        <f>MIN(extraPmt+L17,J16-G17)</f>
        <v>500</v>
      </c>
      <c r="I17" s="21">
        <f t="shared" si="3"/>
        <v>3493.8612283063244</v>
      </c>
      <c r="J17" s="21">
        <f t="shared" si="4"/>
        <v>438300.89184659877</v>
      </c>
      <c r="L17" s="4"/>
    </row>
    <row r="18" spans="2:12" x14ac:dyDescent="0.25">
      <c r="B18" s="18" t="s">
        <v>19</v>
      </c>
      <c r="C18" s="13">
        <f>C6*12-COUNTIF(I:I,"&gt;0")</f>
        <v>120</v>
      </c>
      <c r="E18" s="4">
        <f t="shared" si="2"/>
        <v>14</v>
      </c>
      <c r="F18" s="21">
        <f t="shared" si="0"/>
        <v>2556.7552024384931</v>
      </c>
      <c r="G18" s="21">
        <f t="shared" si="1"/>
        <v>437.10602586783125</v>
      </c>
      <c r="H18" s="21">
        <f>MIN(extraPmt+L18,J17-G18)</f>
        <v>500</v>
      </c>
      <c r="I18" s="21">
        <f t="shared" si="3"/>
        <v>3493.8612283063244</v>
      </c>
      <c r="J18" s="21">
        <f t="shared" si="4"/>
        <v>437363.78582073096</v>
      </c>
      <c r="L18" s="4"/>
    </row>
    <row r="19" spans="2:12" x14ac:dyDescent="0.25">
      <c r="E19" s="4">
        <f t="shared" si="2"/>
        <v>15</v>
      </c>
      <c r="F19" s="21">
        <f t="shared" si="0"/>
        <v>2551.2887506209308</v>
      </c>
      <c r="G19" s="21">
        <f t="shared" si="1"/>
        <v>442.57247768539355</v>
      </c>
      <c r="H19" s="21">
        <f>MIN(extraPmt+L19,J18-G19)</f>
        <v>500</v>
      </c>
      <c r="I19" s="21">
        <f t="shared" si="3"/>
        <v>3493.8612283063244</v>
      </c>
      <c r="J19" s="21">
        <f t="shared" si="4"/>
        <v>436421.21334304556</v>
      </c>
      <c r="L19" s="4"/>
    </row>
    <row r="20" spans="2:12" x14ac:dyDescent="0.25">
      <c r="B20" s="16" t="s">
        <v>24</v>
      </c>
      <c r="E20" s="4">
        <f t="shared" si="2"/>
        <v>16</v>
      </c>
      <c r="F20" s="21">
        <f t="shared" si="0"/>
        <v>2545.7904111677658</v>
      </c>
      <c r="G20" s="21">
        <f t="shared" si="1"/>
        <v>448.0708171385586</v>
      </c>
      <c r="H20" s="21">
        <f>MIN(extraPmt+L20,J19-G20)</f>
        <v>500</v>
      </c>
      <c r="I20" s="21">
        <f t="shared" si="3"/>
        <v>3493.8612283063244</v>
      </c>
      <c r="J20" s="21">
        <f t="shared" si="4"/>
        <v>435473.14252590702</v>
      </c>
      <c r="L20" s="4"/>
    </row>
    <row r="21" spans="2:12" x14ac:dyDescent="0.25">
      <c r="B21" s="16" t="s">
        <v>21</v>
      </c>
      <c r="E21" s="4">
        <f t="shared" si="2"/>
        <v>17</v>
      </c>
      <c r="F21" s="21">
        <f t="shared" si="0"/>
        <v>2540.259998067791</v>
      </c>
      <c r="G21" s="21">
        <f t="shared" si="1"/>
        <v>453.60123023853339</v>
      </c>
      <c r="H21" s="21">
        <f>MIN(extraPmt+L21,J20-G21)</f>
        <v>500</v>
      </c>
      <c r="I21" s="21">
        <f t="shared" si="3"/>
        <v>3493.8612283063244</v>
      </c>
      <c r="J21" s="21">
        <f t="shared" si="4"/>
        <v>434519.54129566852</v>
      </c>
      <c r="L21" s="4"/>
    </row>
    <row r="22" spans="2:12" x14ac:dyDescent="0.25">
      <c r="B22" s="16" t="s">
        <v>22</v>
      </c>
      <c r="E22" s="4">
        <f t="shared" si="2"/>
        <v>18</v>
      </c>
      <c r="F22" s="21">
        <f t="shared" si="0"/>
        <v>2534.6973242247332</v>
      </c>
      <c r="G22" s="21">
        <f t="shared" si="1"/>
        <v>459.16390408159123</v>
      </c>
      <c r="H22" s="21">
        <f>MIN(extraPmt+L22,J21-G22)</f>
        <v>500</v>
      </c>
      <c r="I22" s="21">
        <f t="shared" si="3"/>
        <v>3493.8612283063244</v>
      </c>
      <c r="J22" s="21">
        <f t="shared" si="4"/>
        <v>433560.37739158695</v>
      </c>
      <c r="L22" s="4"/>
    </row>
    <row r="23" spans="2:12" x14ac:dyDescent="0.25">
      <c r="B23" s="16" t="s">
        <v>23</v>
      </c>
      <c r="E23" s="4">
        <f t="shared" si="2"/>
        <v>19</v>
      </c>
      <c r="F23" s="21">
        <f t="shared" si="0"/>
        <v>2529.102201450924</v>
      </c>
      <c r="G23" s="21">
        <f t="shared" si="1"/>
        <v>464.75902685540041</v>
      </c>
      <c r="H23" s="21">
        <f>MIN(extraPmt+L23,J22-G23)</f>
        <v>500</v>
      </c>
      <c r="I23" s="21">
        <f t="shared" si="3"/>
        <v>3493.8612283063244</v>
      </c>
      <c r="J23" s="21">
        <f t="shared" si="4"/>
        <v>432595.61836473155</v>
      </c>
      <c r="L23" s="4"/>
    </row>
    <row r="24" spans="2:12" x14ac:dyDescent="0.25">
      <c r="E24" s="4">
        <f t="shared" si="2"/>
        <v>20</v>
      </c>
      <c r="F24" s="21">
        <f t="shared" si="0"/>
        <v>2523.4744404609341</v>
      </c>
      <c r="G24" s="21">
        <f t="shared" si="1"/>
        <v>470.38678784539024</v>
      </c>
      <c r="H24" s="21">
        <f>MIN(extraPmt+L24,J23-G24)</f>
        <v>500</v>
      </c>
      <c r="I24" s="21">
        <f t="shared" si="3"/>
        <v>3493.8612283063244</v>
      </c>
      <c r="J24" s="21">
        <f t="shared" si="4"/>
        <v>431625.23157688614</v>
      </c>
      <c r="L24" s="4"/>
    </row>
    <row r="25" spans="2:12" x14ac:dyDescent="0.25">
      <c r="B25" s="16"/>
      <c r="E25" s="4">
        <f t="shared" si="2"/>
        <v>21</v>
      </c>
      <c r="F25" s="21">
        <f t="shared" si="0"/>
        <v>2517.8138508651696</v>
      </c>
      <c r="G25" s="21">
        <f t="shared" si="1"/>
        <v>476.04737744115482</v>
      </c>
      <c r="H25" s="21">
        <f>MIN(extraPmt+L25,J24-G25)</f>
        <v>500</v>
      </c>
      <c r="I25" s="21">
        <f t="shared" si="3"/>
        <v>3493.8612283063244</v>
      </c>
      <c r="J25" s="21">
        <f t="shared" si="4"/>
        <v>430649.18419944501</v>
      </c>
      <c r="L25" s="4"/>
    </row>
    <row r="26" spans="2:12" x14ac:dyDescent="0.25">
      <c r="E26" s="4">
        <f t="shared" si="2"/>
        <v>22</v>
      </c>
      <c r="F26" s="21">
        <f t="shared" si="0"/>
        <v>2512.1202411634295</v>
      </c>
      <c r="G26" s="21">
        <f t="shared" si="1"/>
        <v>481.74098714289494</v>
      </c>
      <c r="H26" s="21">
        <f>MIN(extraPmt+L26,J25-G26)</f>
        <v>500</v>
      </c>
      <c r="I26" s="21">
        <f t="shared" si="3"/>
        <v>3493.8612283063244</v>
      </c>
      <c r="J26" s="21">
        <f t="shared" si="4"/>
        <v>429667.44321230211</v>
      </c>
      <c r="L26" s="4"/>
    </row>
    <row r="27" spans="2:12" x14ac:dyDescent="0.25">
      <c r="E27" s="4">
        <f t="shared" si="2"/>
        <v>23</v>
      </c>
      <c r="F27" s="21">
        <f t="shared" si="0"/>
        <v>2506.3934187384293</v>
      </c>
      <c r="G27" s="21">
        <f t="shared" si="1"/>
        <v>487.46780956789507</v>
      </c>
      <c r="H27" s="21">
        <f>MIN(extraPmt+L27,J26-G27)</f>
        <v>500</v>
      </c>
      <c r="I27" s="21">
        <f t="shared" si="3"/>
        <v>3493.8612283063244</v>
      </c>
      <c r="J27" s="21">
        <f t="shared" si="4"/>
        <v>428679.97540273424</v>
      </c>
      <c r="L27" s="4"/>
    </row>
    <row r="28" spans="2:12" x14ac:dyDescent="0.25">
      <c r="E28" s="4">
        <f t="shared" si="2"/>
        <v>24</v>
      </c>
      <c r="F28" s="21">
        <f t="shared" si="0"/>
        <v>2500.6331898492831</v>
      </c>
      <c r="G28" s="21">
        <f t="shared" si="1"/>
        <v>493.22803845704129</v>
      </c>
      <c r="H28" s="21">
        <f>MIN(extraPmt+L28,J27-G28)</f>
        <v>500</v>
      </c>
      <c r="I28" s="21">
        <f t="shared" si="3"/>
        <v>3493.8612283063244</v>
      </c>
      <c r="J28" s="21">
        <f t="shared" si="4"/>
        <v>427686.74736427719</v>
      </c>
      <c r="L28" s="4"/>
    </row>
    <row r="29" spans="2:12" x14ac:dyDescent="0.25">
      <c r="E29" s="4">
        <f t="shared" si="2"/>
        <v>25</v>
      </c>
      <c r="F29" s="21">
        <f t="shared" si="0"/>
        <v>2494.8393596249502</v>
      </c>
      <c r="G29" s="21">
        <f t="shared" si="1"/>
        <v>499.02186868137414</v>
      </c>
      <c r="H29" s="21">
        <f>MIN(extraPmt+L29,J28-G29)</f>
        <v>500</v>
      </c>
      <c r="I29" s="21">
        <f t="shared" si="3"/>
        <v>3493.8612283063244</v>
      </c>
      <c r="J29" s="21">
        <f t="shared" si="4"/>
        <v>426687.72549559583</v>
      </c>
      <c r="L29" s="4"/>
    </row>
    <row r="30" spans="2:12" x14ac:dyDescent="0.25">
      <c r="E30" s="4">
        <f t="shared" si="2"/>
        <v>26</v>
      </c>
      <c r="F30" s="21">
        <f t="shared" si="0"/>
        <v>2489.0117320576423</v>
      </c>
      <c r="G30" s="21">
        <f t="shared" si="1"/>
        <v>504.84949624868204</v>
      </c>
      <c r="H30" s="21">
        <f>MIN(extraPmt+L30,J29-G30)</f>
        <v>500</v>
      </c>
      <c r="I30" s="21">
        <f t="shared" si="3"/>
        <v>3493.8612283063244</v>
      </c>
      <c r="J30" s="21">
        <f t="shared" si="4"/>
        <v>425682.87599934713</v>
      </c>
      <c r="L30" s="4"/>
    </row>
    <row r="31" spans="2:12" x14ac:dyDescent="0.25">
      <c r="E31" s="4">
        <f t="shared" si="2"/>
        <v>27</v>
      </c>
      <c r="F31" s="21">
        <f t="shared" si="0"/>
        <v>2483.150109996192</v>
      </c>
      <c r="G31" s="21">
        <f t="shared" si="1"/>
        <v>510.71111831013241</v>
      </c>
      <c r="H31" s="21">
        <f>MIN(extraPmt+L31,J30-G31)</f>
        <v>500</v>
      </c>
      <c r="I31" s="21">
        <f t="shared" si="3"/>
        <v>3493.8612283063244</v>
      </c>
      <c r="J31" s="21">
        <f t="shared" si="4"/>
        <v>424672.16488103702</v>
      </c>
      <c r="L31" s="4"/>
    </row>
    <row r="32" spans="2:12" x14ac:dyDescent="0.25">
      <c r="E32" s="4">
        <f t="shared" si="2"/>
        <v>28</v>
      </c>
      <c r="F32" s="21">
        <f t="shared" si="0"/>
        <v>2477.254295139383</v>
      </c>
      <c r="G32" s="21">
        <f t="shared" si="1"/>
        <v>516.60693316694142</v>
      </c>
      <c r="H32" s="21">
        <f>MIN(extraPmt+L32,J31-G32)</f>
        <v>500</v>
      </c>
      <c r="I32" s="21">
        <f t="shared" si="3"/>
        <v>3493.8612283063244</v>
      </c>
      <c r="J32" s="21">
        <f t="shared" si="4"/>
        <v>423655.55794787011</v>
      </c>
      <c r="L32" s="4"/>
    </row>
    <row r="33" spans="5:12" x14ac:dyDescent="0.25">
      <c r="E33" s="4">
        <f t="shared" si="2"/>
        <v>29</v>
      </c>
      <c r="F33" s="21">
        <f t="shared" si="0"/>
        <v>2471.3240880292428</v>
      </c>
      <c r="G33" s="21">
        <f t="shared" si="1"/>
        <v>522.53714027708156</v>
      </c>
      <c r="H33" s="21">
        <f>MIN(extraPmt+L33,J32-G33)</f>
        <v>500</v>
      </c>
      <c r="I33" s="21">
        <f t="shared" si="3"/>
        <v>3493.8612283063244</v>
      </c>
      <c r="J33" s="21">
        <f t="shared" si="4"/>
        <v>422633.02080759301</v>
      </c>
      <c r="L33" s="4"/>
    </row>
    <row r="34" spans="5:12" x14ac:dyDescent="0.25">
      <c r="E34" s="4">
        <f t="shared" si="2"/>
        <v>30</v>
      </c>
      <c r="F34" s="21">
        <f t="shared" si="0"/>
        <v>2465.359288044293</v>
      </c>
      <c r="G34" s="21">
        <f t="shared" si="1"/>
        <v>528.50194026203144</v>
      </c>
      <c r="H34" s="21">
        <f>MIN(extraPmt+L34,J33-G34)</f>
        <v>500</v>
      </c>
      <c r="I34" s="21">
        <f t="shared" si="3"/>
        <v>3493.8612283063244</v>
      </c>
      <c r="J34" s="21">
        <f t="shared" si="4"/>
        <v>421604.51886733097</v>
      </c>
      <c r="L34" s="4"/>
    </row>
    <row r="35" spans="5:12" x14ac:dyDescent="0.25">
      <c r="E35" s="4">
        <f t="shared" si="2"/>
        <v>31</v>
      </c>
      <c r="F35" s="21">
        <f t="shared" si="0"/>
        <v>2459.3596933927643</v>
      </c>
      <c r="G35" s="21">
        <f t="shared" si="1"/>
        <v>534.50153491356014</v>
      </c>
      <c r="H35" s="21">
        <f>MIN(extraPmt+L35,J34-G35)</f>
        <v>500</v>
      </c>
      <c r="I35" s="21">
        <f t="shared" si="3"/>
        <v>3493.8612283063244</v>
      </c>
      <c r="J35" s="21">
        <f t="shared" si="4"/>
        <v>420570.01733241742</v>
      </c>
      <c r="L35" s="4"/>
    </row>
    <row r="36" spans="5:12" x14ac:dyDescent="0.25">
      <c r="E36" s="4">
        <f t="shared" si="2"/>
        <v>32</v>
      </c>
      <c r="F36" s="21">
        <f t="shared" si="0"/>
        <v>2453.3251011057687</v>
      </c>
      <c r="G36" s="21">
        <f t="shared" si="1"/>
        <v>540.53612720055571</v>
      </c>
      <c r="H36" s="21">
        <f>MIN(extraPmt+L36,J35-G36)</f>
        <v>500</v>
      </c>
      <c r="I36" s="21">
        <f t="shared" si="3"/>
        <v>3493.8612283063244</v>
      </c>
      <c r="J36" s="21">
        <f t="shared" si="4"/>
        <v>419529.48120521684</v>
      </c>
      <c r="L36" s="4"/>
    </row>
    <row r="37" spans="5:12" x14ac:dyDescent="0.25">
      <c r="E37" s="4">
        <f t="shared" si="2"/>
        <v>33</v>
      </c>
      <c r="F37" s="21">
        <f t="shared" si="0"/>
        <v>2447.2553070304316</v>
      </c>
      <c r="G37" s="21">
        <f t="shared" si="1"/>
        <v>546.6059212758928</v>
      </c>
      <c r="H37" s="21">
        <f>MIN(extraPmt+L37,J36-G37)</f>
        <v>500</v>
      </c>
      <c r="I37" s="21">
        <f t="shared" si="3"/>
        <v>3493.8612283063244</v>
      </c>
      <c r="J37" s="21">
        <f t="shared" si="4"/>
        <v>418482.87528394093</v>
      </c>
      <c r="L37" s="4"/>
    </row>
    <row r="38" spans="5:12" x14ac:dyDescent="0.25">
      <c r="E38" s="4">
        <f t="shared" si="2"/>
        <v>34</v>
      </c>
      <c r="F38" s="21">
        <f t="shared" si="0"/>
        <v>2441.1501058229892</v>
      </c>
      <c r="G38" s="21">
        <f t="shared" si="1"/>
        <v>552.7111224833352</v>
      </c>
      <c r="H38" s="21">
        <f>MIN(extraPmt+L38,J37-G38)</f>
        <v>500</v>
      </c>
      <c r="I38" s="21">
        <f t="shared" si="3"/>
        <v>3493.8612283063244</v>
      </c>
      <c r="J38" s="21">
        <f t="shared" si="4"/>
        <v>417430.16416145756</v>
      </c>
      <c r="L38" s="4"/>
    </row>
    <row r="39" spans="5:12" x14ac:dyDescent="0.25">
      <c r="E39" s="4">
        <f t="shared" si="2"/>
        <v>35</v>
      </c>
      <c r="F39" s="21">
        <f t="shared" si="0"/>
        <v>2435.0092909418358</v>
      </c>
      <c r="G39" s="21">
        <f t="shared" si="1"/>
        <v>558.85193736448855</v>
      </c>
      <c r="H39" s="21">
        <f>MIN(extraPmt+L39,J38-G39)</f>
        <v>500</v>
      </c>
      <c r="I39" s="21">
        <f t="shared" si="3"/>
        <v>3493.8612283063244</v>
      </c>
      <c r="J39" s="21">
        <f t="shared" si="4"/>
        <v>416371.31222409307</v>
      </c>
      <c r="L39" s="4"/>
    </row>
    <row r="40" spans="5:12" x14ac:dyDescent="0.25">
      <c r="E40" s="4">
        <f t="shared" si="2"/>
        <v>36</v>
      </c>
      <c r="F40" s="21">
        <f t="shared" si="0"/>
        <v>2428.8326546405428</v>
      </c>
      <c r="G40" s="21">
        <f t="shared" si="1"/>
        <v>565.02857366578155</v>
      </c>
      <c r="H40" s="21">
        <f>MIN(extraPmt+L40,J39-G40)</f>
        <v>500</v>
      </c>
      <c r="I40" s="21">
        <f t="shared" si="3"/>
        <v>3493.8612283063244</v>
      </c>
      <c r="J40" s="21">
        <f t="shared" si="4"/>
        <v>415306.2836504273</v>
      </c>
      <c r="L40" s="4"/>
    </row>
    <row r="41" spans="5:12" x14ac:dyDescent="0.25">
      <c r="E41" s="4">
        <f t="shared" si="2"/>
        <v>37</v>
      </c>
      <c r="F41" s="21">
        <f t="shared" si="0"/>
        <v>2422.6199879608262</v>
      </c>
      <c r="G41" s="21">
        <f t="shared" si="1"/>
        <v>571.24124034549823</v>
      </c>
      <c r="H41" s="21">
        <f>MIN(extraPmt+L41,J40-G41)</f>
        <v>500</v>
      </c>
      <c r="I41" s="21">
        <f t="shared" si="3"/>
        <v>3493.8612283063244</v>
      </c>
      <c r="J41" s="21">
        <f t="shared" si="4"/>
        <v>414235.04241008178</v>
      </c>
      <c r="L41" s="4"/>
    </row>
    <row r="42" spans="5:12" x14ac:dyDescent="0.25">
      <c r="E42" s="4">
        <f t="shared" si="2"/>
        <v>38</v>
      </c>
      <c r="F42" s="21">
        <f t="shared" si="0"/>
        <v>2416.371080725477</v>
      </c>
      <c r="G42" s="21">
        <f t="shared" si="1"/>
        <v>577.49014758084741</v>
      </c>
      <c r="H42" s="21">
        <f>MIN(extraPmt+L42,J41-G42)</f>
        <v>500</v>
      </c>
      <c r="I42" s="21">
        <f t="shared" si="3"/>
        <v>3493.8612283063244</v>
      </c>
      <c r="J42" s="21">
        <f t="shared" si="4"/>
        <v>413157.55226250092</v>
      </c>
      <c r="L42" s="4"/>
    </row>
    <row r="43" spans="5:12" x14ac:dyDescent="0.25">
      <c r="E43" s="4">
        <f t="shared" si="2"/>
        <v>39</v>
      </c>
      <c r="F43" s="21">
        <f t="shared" si="0"/>
        <v>2410.0857215312558</v>
      </c>
      <c r="G43" s="21">
        <f t="shared" si="1"/>
        <v>583.77550677506861</v>
      </c>
      <c r="H43" s="21">
        <f>MIN(extraPmt+L43,J42-G43)</f>
        <v>500</v>
      </c>
      <c r="I43" s="21">
        <f t="shared" si="3"/>
        <v>3493.8612283063244</v>
      </c>
      <c r="J43" s="21">
        <f t="shared" si="4"/>
        <v>412073.77675572585</v>
      </c>
      <c r="L43" s="4"/>
    </row>
    <row r="44" spans="5:12" x14ac:dyDescent="0.25">
      <c r="E44" s="4">
        <f t="shared" si="2"/>
        <v>40</v>
      </c>
      <c r="F44" s="21">
        <f t="shared" si="0"/>
        <v>2403.7636977417346</v>
      </c>
      <c r="G44" s="21">
        <f t="shared" si="1"/>
        <v>590.09753056458976</v>
      </c>
      <c r="H44" s="21">
        <f>MIN(extraPmt+L44,J43-G44)</f>
        <v>500</v>
      </c>
      <c r="I44" s="21">
        <f t="shared" si="3"/>
        <v>3493.8612283063244</v>
      </c>
      <c r="J44" s="21">
        <f t="shared" si="4"/>
        <v>410983.67922516126</v>
      </c>
      <c r="L44" s="4"/>
    </row>
    <row r="45" spans="5:12" x14ac:dyDescent="0.25">
      <c r="E45" s="4">
        <f t="shared" si="2"/>
        <v>41</v>
      </c>
      <c r="F45" s="21">
        <f t="shared" si="0"/>
        <v>2397.4047954801076</v>
      </c>
      <c r="G45" s="21">
        <f t="shared" si="1"/>
        <v>596.45643282621677</v>
      </c>
      <c r="H45" s="21">
        <f>MIN(extraPmt+L45,J44-G45)</f>
        <v>500</v>
      </c>
      <c r="I45" s="21">
        <f t="shared" si="3"/>
        <v>3493.8612283063244</v>
      </c>
      <c r="J45" s="21">
        <f t="shared" si="4"/>
        <v>409887.22279233503</v>
      </c>
      <c r="L45" s="4"/>
    </row>
    <row r="46" spans="5:12" x14ac:dyDescent="0.25">
      <c r="E46" s="4">
        <f t="shared" si="2"/>
        <v>42</v>
      </c>
      <c r="F46" s="21">
        <f t="shared" si="0"/>
        <v>2391.0087996219545</v>
      </c>
      <c r="G46" s="21">
        <f t="shared" si="1"/>
        <v>602.8524286843699</v>
      </c>
      <c r="H46" s="21">
        <f>MIN(extraPmt+L46,J45-G46)</f>
        <v>500</v>
      </c>
      <c r="I46" s="21">
        <f t="shared" si="3"/>
        <v>3493.8612283063244</v>
      </c>
      <c r="J46" s="21">
        <f t="shared" si="4"/>
        <v>408784.37036365067</v>
      </c>
      <c r="L46" s="4"/>
    </row>
    <row r="47" spans="5:12" x14ac:dyDescent="0.25">
      <c r="E47" s="4">
        <f t="shared" si="2"/>
        <v>43</v>
      </c>
      <c r="F47" s="21">
        <f t="shared" si="0"/>
        <v>2384.5754937879624</v>
      </c>
      <c r="G47" s="21">
        <f t="shared" si="1"/>
        <v>609.28573451836201</v>
      </c>
      <c r="H47" s="21">
        <f>MIN(extraPmt+L47,J46-G47)</f>
        <v>500</v>
      </c>
      <c r="I47" s="21">
        <f t="shared" si="3"/>
        <v>3493.8612283063244</v>
      </c>
      <c r="J47" s="21">
        <f t="shared" si="4"/>
        <v>407675.0846291323</v>
      </c>
      <c r="L47" s="4"/>
    </row>
    <row r="48" spans="5:12" x14ac:dyDescent="0.25">
      <c r="E48" s="4">
        <f t="shared" si="2"/>
        <v>44</v>
      </c>
      <c r="F48" s="21">
        <f t="shared" si="0"/>
        <v>2378.1046603366053</v>
      </c>
      <c r="G48" s="21">
        <f t="shared" si="1"/>
        <v>615.75656796971907</v>
      </c>
      <c r="H48" s="21">
        <f>MIN(extraPmt+L48,J47-G48)</f>
        <v>500</v>
      </c>
      <c r="I48" s="21">
        <f t="shared" si="3"/>
        <v>3493.8612283063244</v>
      </c>
      <c r="J48" s="21">
        <f t="shared" si="4"/>
        <v>406559.32806116255</v>
      </c>
      <c r="L48" s="4"/>
    </row>
    <row r="49" spans="5:12" x14ac:dyDescent="0.25">
      <c r="E49" s="4">
        <f t="shared" si="2"/>
        <v>45</v>
      </c>
      <c r="F49" s="21">
        <f t="shared" si="0"/>
        <v>2371.5960803567818</v>
      </c>
      <c r="G49" s="21">
        <f t="shared" si="1"/>
        <v>622.26514794954255</v>
      </c>
      <c r="H49" s="21">
        <f>MIN(extraPmt+L49,J48-G49)</f>
        <v>500</v>
      </c>
      <c r="I49" s="21">
        <f t="shared" si="3"/>
        <v>3493.8612283063244</v>
      </c>
      <c r="J49" s="21">
        <f t="shared" si="4"/>
        <v>405437.06291321298</v>
      </c>
      <c r="L49" s="4"/>
    </row>
    <row r="50" spans="5:12" x14ac:dyDescent="0.25">
      <c r="E50" s="4">
        <f t="shared" si="2"/>
        <v>46</v>
      </c>
      <c r="F50" s="21">
        <f t="shared" si="0"/>
        <v>2365.0495336604095</v>
      </c>
      <c r="G50" s="21">
        <f t="shared" si="1"/>
        <v>628.81169464591494</v>
      </c>
      <c r="H50" s="21">
        <f>MIN(extraPmt+L50,J49-G50)</f>
        <v>500</v>
      </c>
      <c r="I50" s="21">
        <f t="shared" si="3"/>
        <v>3493.8612283063244</v>
      </c>
      <c r="J50" s="21">
        <f t="shared" si="4"/>
        <v>404308.25121856708</v>
      </c>
      <c r="L50" s="4"/>
    </row>
    <row r="51" spans="5:12" x14ac:dyDescent="0.25">
      <c r="E51" s="4">
        <f t="shared" si="2"/>
        <v>47</v>
      </c>
      <c r="F51" s="21">
        <f t="shared" si="0"/>
        <v>2358.464798774975</v>
      </c>
      <c r="G51" s="21">
        <f t="shared" si="1"/>
        <v>635.39642953134944</v>
      </c>
      <c r="H51" s="21">
        <f>MIN(extraPmt+L51,J50-G51)</f>
        <v>500</v>
      </c>
      <c r="I51" s="21">
        <f t="shared" si="3"/>
        <v>3493.8612283063244</v>
      </c>
      <c r="J51" s="21">
        <f t="shared" si="4"/>
        <v>403172.85478903574</v>
      </c>
      <c r="L51" s="4"/>
    </row>
    <row r="52" spans="5:12" x14ac:dyDescent="0.25">
      <c r="E52" s="4">
        <f t="shared" si="2"/>
        <v>48</v>
      </c>
      <c r="F52" s="21">
        <f t="shared" si="0"/>
        <v>2351.841652936042</v>
      </c>
      <c r="G52" s="21">
        <f t="shared" si="1"/>
        <v>642.01957537028238</v>
      </c>
      <c r="H52" s="21">
        <f>MIN(extraPmt+L52,J51-G52)</f>
        <v>500</v>
      </c>
      <c r="I52" s="21">
        <f t="shared" si="3"/>
        <v>3493.8612283063244</v>
      </c>
      <c r="J52" s="21">
        <f t="shared" si="4"/>
        <v>402030.83521366544</v>
      </c>
      <c r="L52" s="4"/>
    </row>
    <row r="53" spans="5:12" x14ac:dyDescent="0.25">
      <c r="E53" s="4">
        <f t="shared" si="2"/>
        <v>49</v>
      </c>
      <c r="F53" s="21">
        <f t="shared" si="0"/>
        <v>2345.1798720797156</v>
      </c>
      <c r="G53" s="21">
        <f t="shared" si="1"/>
        <v>648.68135622660884</v>
      </c>
      <c r="H53" s="21">
        <f>MIN(extraPmt+L53,J52-G53)</f>
        <v>500</v>
      </c>
      <c r="I53" s="21">
        <f t="shared" si="3"/>
        <v>3493.8612283063244</v>
      </c>
      <c r="J53" s="21">
        <f t="shared" si="4"/>
        <v>400882.15385743883</v>
      </c>
      <c r="L53" s="4"/>
    </row>
    <row r="54" spans="5:12" x14ac:dyDescent="0.25">
      <c r="E54" s="4">
        <f t="shared" si="2"/>
        <v>50</v>
      </c>
      <c r="F54" s="21">
        <f t="shared" si="0"/>
        <v>2338.4792308350602</v>
      </c>
      <c r="G54" s="21">
        <f t="shared" si="1"/>
        <v>655.38199747126419</v>
      </c>
      <c r="H54" s="21">
        <f>MIN(extraPmt+L54,J53-G54)</f>
        <v>500</v>
      </c>
      <c r="I54" s="21">
        <f t="shared" si="3"/>
        <v>3493.8612283063244</v>
      </c>
      <c r="J54" s="21">
        <f t="shared" si="4"/>
        <v>399726.77185996756</v>
      </c>
      <c r="L54" s="4"/>
    </row>
    <row r="55" spans="5:12" x14ac:dyDescent="0.25">
      <c r="E55" s="4">
        <f t="shared" si="2"/>
        <v>51</v>
      </c>
      <c r="F55" s="21">
        <f t="shared" si="0"/>
        <v>2331.7395025164774</v>
      </c>
      <c r="G55" s="21">
        <f t="shared" si="1"/>
        <v>662.12172578984701</v>
      </c>
      <c r="H55" s="21">
        <f>MIN(extraPmt+L55,J54-G55)</f>
        <v>500</v>
      </c>
      <c r="I55" s="21">
        <f t="shared" si="3"/>
        <v>3493.8612283063244</v>
      </c>
      <c r="J55" s="21">
        <f t="shared" si="4"/>
        <v>398564.6501341777</v>
      </c>
      <c r="L55" s="4"/>
    </row>
    <row r="56" spans="5:12" x14ac:dyDescent="0.25">
      <c r="E56" s="4">
        <f t="shared" si="2"/>
        <v>52</v>
      </c>
      <c r="F56" s="21">
        <f t="shared" si="0"/>
        <v>2324.9604591160369</v>
      </c>
      <c r="G56" s="21">
        <f t="shared" si="1"/>
        <v>668.90076919028752</v>
      </c>
      <c r="H56" s="21">
        <f>MIN(extraPmt+L56,J55-G56)</f>
        <v>500</v>
      </c>
      <c r="I56" s="21">
        <f t="shared" si="3"/>
        <v>3493.8612283063244</v>
      </c>
      <c r="J56" s="21">
        <f t="shared" si="4"/>
        <v>397395.74936498742</v>
      </c>
      <c r="L56" s="4"/>
    </row>
    <row r="57" spans="5:12" x14ac:dyDescent="0.25">
      <c r="E57" s="4">
        <f t="shared" si="2"/>
        <v>53</v>
      </c>
      <c r="F57" s="21">
        <f t="shared" si="0"/>
        <v>2318.1418712957602</v>
      </c>
      <c r="G57" s="21">
        <f t="shared" si="1"/>
        <v>675.71935701056418</v>
      </c>
      <c r="H57" s="21">
        <f>MIN(extraPmt+L57,J56-G57)</f>
        <v>500</v>
      </c>
      <c r="I57" s="21">
        <f t="shared" si="3"/>
        <v>3493.8612283063244</v>
      </c>
      <c r="J57" s="21">
        <f t="shared" si="4"/>
        <v>396220.03000797686</v>
      </c>
      <c r="L57" s="4"/>
    </row>
    <row r="58" spans="5:12" x14ac:dyDescent="0.25">
      <c r="E58" s="4">
        <f t="shared" si="2"/>
        <v>54</v>
      </c>
      <c r="F58" s="21">
        <f t="shared" si="0"/>
        <v>2311.283508379865</v>
      </c>
      <c r="G58" s="21">
        <f t="shared" si="1"/>
        <v>682.57771992645939</v>
      </c>
      <c r="H58" s="21">
        <f>MIN(extraPmt+L58,J57-G58)</f>
        <v>500</v>
      </c>
      <c r="I58" s="21">
        <f t="shared" si="3"/>
        <v>3493.8612283063244</v>
      </c>
      <c r="J58" s="21">
        <f t="shared" si="4"/>
        <v>395037.45228805038</v>
      </c>
      <c r="L58" s="4"/>
    </row>
    <row r="59" spans="5:12" x14ac:dyDescent="0.25">
      <c r="E59" s="4">
        <f t="shared" si="2"/>
        <v>55</v>
      </c>
      <c r="F59" s="21">
        <f t="shared" si="0"/>
        <v>2304.3851383469605</v>
      </c>
      <c r="G59" s="21">
        <f t="shared" si="1"/>
        <v>689.47608995936389</v>
      </c>
      <c r="H59" s="21">
        <f>MIN(extraPmt+L59,J58-G59)</f>
        <v>500</v>
      </c>
      <c r="I59" s="21">
        <f t="shared" si="3"/>
        <v>3493.8612283063244</v>
      </c>
      <c r="J59" s="21">
        <f t="shared" si="4"/>
        <v>393847.976198091</v>
      </c>
      <c r="L59" s="4"/>
    </row>
    <row r="60" spans="5:12" x14ac:dyDescent="0.25">
      <c r="E60" s="4">
        <f t="shared" si="2"/>
        <v>56</v>
      </c>
      <c r="F60" s="21">
        <f t="shared" si="0"/>
        <v>2297.4465278221978</v>
      </c>
      <c r="G60" s="21">
        <f t="shared" si="1"/>
        <v>696.41470048412657</v>
      </c>
      <c r="H60" s="21">
        <f>MIN(extraPmt+L60,J59-G60)</f>
        <v>500</v>
      </c>
      <c r="I60" s="21">
        <f t="shared" si="3"/>
        <v>3493.8612283063244</v>
      </c>
      <c r="J60" s="21">
        <f t="shared" si="4"/>
        <v>392651.56149760686</v>
      </c>
      <c r="L60" s="4"/>
    </row>
    <row r="61" spans="5:12" x14ac:dyDescent="0.25">
      <c r="E61" s="4">
        <f t="shared" si="2"/>
        <v>57</v>
      </c>
      <c r="F61" s="21">
        <f t="shared" si="0"/>
        <v>2290.4674420693736</v>
      </c>
      <c r="G61" s="21">
        <f t="shared" si="1"/>
        <v>703.39378623695075</v>
      </c>
      <c r="H61" s="21">
        <f>MIN(extraPmt+L61,J60-G61)</f>
        <v>500</v>
      </c>
      <c r="I61" s="21">
        <f t="shared" si="3"/>
        <v>3493.8612283063244</v>
      </c>
      <c r="J61" s="21">
        <f t="shared" si="4"/>
        <v>391448.16771136993</v>
      </c>
      <c r="L61" s="4"/>
    </row>
    <row r="62" spans="5:12" x14ac:dyDescent="0.25">
      <c r="E62" s="4">
        <f t="shared" si="2"/>
        <v>58</v>
      </c>
      <c r="F62" s="21">
        <f t="shared" si="0"/>
        <v>2283.4476449829913</v>
      </c>
      <c r="G62" s="21">
        <f t="shared" si="1"/>
        <v>710.41358332333311</v>
      </c>
      <c r="H62" s="21">
        <f>MIN(extraPmt+L62,J61-G62)</f>
        <v>500</v>
      </c>
      <c r="I62" s="21">
        <f t="shared" si="3"/>
        <v>3493.8612283063244</v>
      </c>
      <c r="J62" s="21">
        <f t="shared" si="4"/>
        <v>390237.75412804657</v>
      </c>
      <c r="L62" s="4"/>
    </row>
    <row r="63" spans="5:12" x14ac:dyDescent="0.25">
      <c r="E63" s="4">
        <f t="shared" si="2"/>
        <v>59</v>
      </c>
      <c r="F63" s="21">
        <f t="shared" si="0"/>
        <v>2276.3868990802716</v>
      </c>
      <c r="G63" s="21">
        <f t="shared" si="1"/>
        <v>717.47432922605276</v>
      </c>
      <c r="H63" s="21">
        <f>MIN(extraPmt+L63,J62-G63)</f>
        <v>500</v>
      </c>
      <c r="I63" s="21">
        <f t="shared" si="3"/>
        <v>3493.8612283063244</v>
      </c>
      <c r="J63" s="21">
        <f t="shared" si="4"/>
        <v>389020.2797988205</v>
      </c>
      <c r="L63" s="4"/>
    </row>
    <row r="64" spans="5:12" x14ac:dyDescent="0.25">
      <c r="E64" s="4">
        <f t="shared" si="2"/>
        <v>60</v>
      </c>
      <c r="F64" s="21">
        <f t="shared" si="0"/>
        <v>2269.2849654931197</v>
      </c>
      <c r="G64" s="21">
        <f t="shared" si="1"/>
        <v>724.57626281320472</v>
      </c>
      <c r="H64" s="21">
        <f>MIN(extraPmt+L64,J63-G64)</f>
        <v>500</v>
      </c>
      <c r="I64" s="21">
        <f t="shared" si="3"/>
        <v>3493.8612283063244</v>
      </c>
      <c r="J64" s="21">
        <f t="shared" si="4"/>
        <v>387795.70353600732</v>
      </c>
      <c r="L64" s="4"/>
    </row>
    <row r="65" spans="5:12" x14ac:dyDescent="0.25">
      <c r="E65" s="4">
        <f t="shared" si="2"/>
        <v>61</v>
      </c>
      <c r="F65" s="21">
        <f t="shared" si="0"/>
        <v>2262.1416039600431</v>
      </c>
      <c r="G65" s="21">
        <f t="shared" si="1"/>
        <v>731.71962434628131</v>
      </c>
      <c r="H65" s="21">
        <f>MIN(extraPmt+L65,J64-G65)</f>
        <v>500</v>
      </c>
      <c r="I65" s="21">
        <f t="shared" si="3"/>
        <v>3493.8612283063244</v>
      </c>
      <c r="J65" s="21">
        <f t="shared" si="4"/>
        <v>386563.98391166102</v>
      </c>
      <c r="L65" s="4"/>
    </row>
    <row r="66" spans="5:12" x14ac:dyDescent="0.25">
      <c r="E66" s="4">
        <f t="shared" si="2"/>
        <v>62</v>
      </c>
      <c r="F66" s="21">
        <f t="shared" si="0"/>
        <v>2254.9565728180228</v>
      </c>
      <c r="G66" s="21">
        <f t="shared" si="1"/>
        <v>738.90465548830161</v>
      </c>
      <c r="H66" s="21">
        <f>MIN(extraPmt+L66,J65-G66)</f>
        <v>500</v>
      </c>
      <c r="I66" s="21">
        <f t="shared" si="3"/>
        <v>3493.8612283063244</v>
      </c>
      <c r="J66" s="21">
        <f t="shared" si="4"/>
        <v>385325.0792561727</v>
      </c>
      <c r="L66" s="4"/>
    </row>
    <row r="67" spans="5:12" x14ac:dyDescent="0.25">
      <c r="E67" s="4">
        <f t="shared" si="2"/>
        <v>63</v>
      </c>
      <c r="F67" s="21">
        <f t="shared" si="0"/>
        <v>2247.7296289943411</v>
      </c>
      <c r="G67" s="21">
        <f t="shared" si="1"/>
        <v>746.13159931198334</v>
      </c>
      <c r="H67" s="21">
        <f>MIN(extraPmt+L67,J66-G67)</f>
        <v>500</v>
      </c>
      <c r="I67" s="21">
        <f t="shared" si="3"/>
        <v>3493.8612283063244</v>
      </c>
      <c r="J67" s="21">
        <f t="shared" si="4"/>
        <v>384078.94765686069</v>
      </c>
      <c r="L67" s="4"/>
    </row>
    <row r="68" spans="5:12" x14ac:dyDescent="0.25">
      <c r="E68" s="4">
        <f t="shared" si="2"/>
        <v>64</v>
      </c>
      <c r="F68" s="21">
        <f t="shared" si="0"/>
        <v>2240.4605279983543</v>
      </c>
      <c r="G68" s="21">
        <f t="shared" si="1"/>
        <v>753.40070030797006</v>
      </c>
      <c r="H68" s="21">
        <f>MIN(extraPmt+L68,J67-G68)</f>
        <v>500</v>
      </c>
      <c r="I68" s="21">
        <f t="shared" si="3"/>
        <v>3493.8612283063244</v>
      </c>
      <c r="J68" s="21">
        <f t="shared" si="4"/>
        <v>382825.54695655272</v>
      </c>
      <c r="L68" s="4"/>
    </row>
    <row r="69" spans="5:12" x14ac:dyDescent="0.25">
      <c r="E69" s="4">
        <f t="shared" si="2"/>
        <v>65</v>
      </c>
      <c r="F69" s="21">
        <f t="shared" si="0"/>
        <v>2233.1490239132245</v>
      </c>
      <c r="G69" s="21">
        <f t="shared" si="1"/>
        <v>760.71220439309991</v>
      </c>
      <c r="H69" s="21">
        <f>MIN(extraPmt+L69,J68-G69)</f>
        <v>500</v>
      </c>
      <c r="I69" s="21">
        <f t="shared" si="3"/>
        <v>3493.8612283063244</v>
      </c>
      <c r="J69" s="21">
        <f t="shared" si="4"/>
        <v>381564.8347521596</v>
      </c>
      <c r="L69" s="4"/>
    </row>
    <row r="70" spans="5:12" x14ac:dyDescent="0.25">
      <c r="E70" s="4">
        <f t="shared" si="2"/>
        <v>66</v>
      </c>
      <c r="F70" s="21">
        <f t="shared" ref="F70:F133" si="5">J69*rate/12</f>
        <v>2225.7948693875978</v>
      </c>
      <c r="G70" s="21">
        <f t="shared" ref="G70:G133" si="6">MIN(pmt-F70,J69)</f>
        <v>768.06635891872656</v>
      </c>
      <c r="H70" s="21">
        <f>MIN(extraPmt+L70,J69-G70)</f>
        <v>500</v>
      </c>
      <c r="I70" s="21">
        <f t="shared" si="3"/>
        <v>3493.8612283063244</v>
      </c>
      <c r="J70" s="21">
        <f t="shared" si="4"/>
        <v>380296.76839324087</v>
      </c>
      <c r="L70" s="4"/>
    </row>
    <row r="71" spans="5:12" x14ac:dyDescent="0.25">
      <c r="E71" s="4">
        <f t="shared" ref="E71:E134" si="7">E70+1</f>
        <v>67</v>
      </c>
      <c r="F71" s="21">
        <f t="shared" si="5"/>
        <v>2218.3978156272387</v>
      </c>
      <c r="G71" s="21">
        <f t="shared" si="6"/>
        <v>775.46341267908565</v>
      </c>
      <c r="H71" s="21">
        <f>MIN(extraPmt+L71,J70-G71)</f>
        <v>500</v>
      </c>
      <c r="I71" s="21">
        <f t="shared" ref="I71:I134" si="8">F71+G71+H71</f>
        <v>3493.8612283063244</v>
      </c>
      <c r="J71" s="21">
        <f t="shared" ref="J71:J134" si="9">J70-G71-H71</f>
        <v>379021.30498056178</v>
      </c>
      <c r="L71" s="4"/>
    </row>
    <row r="72" spans="5:12" x14ac:dyDescent="0.25">
      <c r="E72" s="4">
        <f t="shared" si="7"/>
        <v>68</v>
      </c>
      <c r="F72" s="21">
        <f t="shared" si="5"/>
        <v>2210.9576123866104</v>
      </c>
      <c r="G72" s="21">
        <f t="shared" si="6"/>
        <v>782.90361591971396</v>
      </c>
      <c r="H72" s="21">
        <f>MIN(extraPmt+L72,J71-G72)</f>
        <v>500</v>
      </c>
      <c r="I72" s="21">
        <f t="shared" si="8"/>
        <v>3493.8612283063244</v>
      </c>
      <c r="J72" s="21">
        <f t="shared" si="9"/>
        <v>377738.40136464208</v>
      </c>
      <c r="L72" s="4"/>
    </row>
    <row r="73" spans="5:12" x14ac:dyDescent="0.25">
      <c r="E73" s="4">
        <f t="shared" si="7"/>
        <v>69</v>
      </c>
      <c r="F73" s="21">
        <f t="shared" si="5"/>
        <v>2203.4740079604121</v>
      </c>
      <c r="G73" s="21">
        <f t="shared" si="6"/>
        <v>790.38722034591228</v>
      </c>
      <c r="H73" s="21">
        <f>MIN(extraPmt+L73,J72-G73)</f>
        <v>500</v>
      </c>
      <c r="I73" s="21">
        <f t="shared" si="8"/>
        <v>3493.8612283063244</v>
      </c>
      <c r="J73" s="21">
        <f t="shared" si="9"/>
        <v>376448.01414429618</v>
      </c>
      <c r="L73" s="4"/>
    </row>
    <row r="74" spans="5:12" x14ac:dyDescent="0.25">
      <c r="E74" s="4">
        <f t="shared" si="7"/>
        <v>70</v>
      </c>
      <c r="F74" s="21">
        <f t="shared" si="5"/>
        <v>2195.9467491750611</v>
      </c>
      <c r="G74" s="21">
        <f t="shared" si="6"/>
        <v>797.91447913126331</v>
      </c>
      <c r="H74" s="21">
        <f>MIN(extraPmt+L74,J73-G74)</f>
        <v>500</v>
      </c>
      <c r="I74" s="21">
        <f t="shared" si="8"/>
        <v>3493.8612283063244</v>
      </c>
      <c r="J74" s="21">
        <f t="shared" si="9"/>
        <v>375150.09966516489</v>
      </c>
      <c r="L74" s="4"/>
    </row>
    <row r="75" spans="5:12" x14ac:dyDescent="0.25">
      <c r="E75" s="4">
        <f t="shared" si="7"/>
        <v>71</v>
      </c>
      <c r="F75" s="21">
        <f t="shared" si="5"/>
        <v>2188.3755813801286</v>
      </c>
      <c r="G75" s="21">
        <f t="shared" si="6"/>
        <v>805.48564692619584</v>
      </c>
      <c r="H75" s="21">
        <f>MIN(extraPmt+L75,J74-G75)</f>
        <v>500</v>
      </c>
      <c r="I75" s="21">
        <f t="shared" si="8"/>
        <v>3493.8612283063244</v>
      </c>
      <c r="J75" s="21">
        <f t="shared" si="9"/>
        <v>373844.61401823867</v>
      </c>
      <c r="L75" s="4"/>
    </row>
    <row r="76" spans="5:12" x14ac:dyDescent="0.25">
      <c r="E76" s="4">
        <f t="shared" si="7"/>
        <v>72</v>
      </c>
      <c r="F76" s="21">
        <f t="shared" si="5"/>
        <v>2180.7602484397257</v>
      </c>
      <c r="G76" s="21">
        <f t="shared" si="6"/>
        <v>813.10097986659866</v>
      </c>
      <c r="H76" s="21">
        <f>MIN(extraPmt+L76,J75-G76)</f>
        <v>500</v>
      </c>
      <c r="I76" s="21">
        <f t="shared" si="8"/>
        <v>3493.8612283063244</v>
      </c>
      <c r="J76" s="21">
        <f t="shared" si="9"/>
        <v>372531.5130383721</v>
      </c>
      <c r="L76" s="4"/>
    </row>
    <row r="77" spans="5:12" x14ac:dyDescent="0.25">
      <c r="E77" s="4">
        <f t="shared" si="7"/>
        <v>73</v>
      </c>
      <c r="F77" s="21">
        <f t="shared" si="5"/>
        <v>2173.1004927238373</v>
      </c>
      <c r="G77" s="21">
        <f t="shared" si="6"/>
        <v>820.76073558248709</v>
      </c>
      <c r="H77" s="21">
        <f>MIN(extraPmt+L77,J76-G77)</f>
        <v>500</v>
      </c>
      <c r="I77" s="21">
        <f t="shared" si="8"/>
        <v>3493.8612283063244</v>
      </c>
      <c r="J77" s="21">
        <f t="shared" si="9"/>
        <v>371210.75230278959</v>
      </c>
      <c r="L77" s="4"/>
    </row>
    <row r="78" spans="5:12" x14ac:dyDescent="0.25">
      <c r="E78" s="4">
        <f t="shared" si="7"/>
        <v>74</v>
      </c>
      <c r="F78" s="21">
        <f t="shared" si="5"/>
        <v>2165.3960550996062</v>
      </c>
      <c r="G78" s="21">
        <f t="shared" si="6"/>
        <v>828.46517320671819</v>
      </c>
      <c r="H78" s="21">
        <f>MIN(extraPmt+L78,J77-G78)</f>
        <v>500</v>
      </c>
      <c r="I78" s="21">
        <f t="shared" si="8"/>
        <v>3493.8612283063244</v>
      </c>
      <c r="J78" s="21">
        <f t="shared" si="9"/>
        <v>369882.2871295829</v>
      </c>
      <c r="L78" s="4"/>
    </row>
    <row r="79" spans="5:12" x14ac:dyDescent="0.25">
      <c r="E79" s="4">
        <f t="shared" si="7"/>
        <v>75</v>
      </c>
      <c r="F79" s="21">
        <f t="shared" si="5"/>
        <v>2157.6466749225669</v>
      </c>
      <c r="G79" s="21">
        <f t="shared" si="6"/>
        <v>836.21455338375745</v>
      </c>
      <c r="H79" s="21">
        <f>MIN(extraPmt+L79,J78-G79)</f>
        <v>500</v>
      </c>
      <c r="I79" s="21">
        <f t="shared" si="8"/>
        <v>3493.8612283063244</v>
      </c>
      <c r="J79" s="21">
        <f t="shared" si="9"/>
        <v>368546.07257619913</v>
      </c>
      <c r="L79" s="4"/>
    </row>
    <row r="80" spans="5:12" x14ac:dyDescent="0.25">
      <c r="E80" s="4">
        <f t="shared" si="7"/>
        <v>76</v>
      </c>
      <c r="F80" s="21">
        <f t="shared" si="5"/>
        <v>2149.8520900278286</v>
      </c>
      <c r="G80" s="21">
        <f t="shared" si="6"/>
        <v>844.00913827849581</v>
      </c>
      <c r="H80" s="21">
        <f>MIN(extraPmt+L80,J79-G80)</f>
        <v>500</v>
      </c>
      <c r="I80" s="21">
        <f t="shared" si="8"/>
        <v>3493.8612283063244</v>
      </c>
      <c r="J80" s="21">
        <f t="shared" si="9"/>
        <v>367202.06343792065</v>
      </c>
      <c r="L80" s="4"/>
    </row>
    <row r="81" spans="5:12" x14ac:dyDescent="0.25">
      <c r="E81" s="4">
        <f t="shared" si="7"/>
        <v>77</v>
      </c>
      <c r="F81" s="21">
        <f t="shared" si="5"/>
        <v>2142.0120367212039</v>
      </c>
      <c r="G81" s="21">
        <f t="shared" si="6"/>
        <v>851.84919158512048</v>
      </c>
      <c r="H81" s="21">
        <f>MIN(extraPmt+L81,J80-G81)</f>
        <v>500</v>
      </c>
      <c r="I81" s="21">
        <f t="shared" si="8"/>
        <v>3493.8612283063244</v>
      </c>
      <c r="J81" s="21">
        <f t="shared" si="9"/>
        <v>365850.2142463355</v>
      </c>
      <c r="L81" s="4"/>
    </row>
    <row r="82" spans="5:12" x14ac:dyDescent="0.25">
      <c r="E82" s="4">
        <f t="shared" si="7"/>
        <v>78</v>
      </c>
      <c r="F82" s="21">
        <f t="shared" si="5"/>
        <v>2134.1262497702905</v>
      </c>
      <c r="G82" s="21">
        <f t="shared" si="6"/>
        <v>859.73497853603385</v>
      </c>
      <c r="H82" s="21">
        <f>MIN(extraPmt+L82,J81-G82)</f>
        <v>500</v>
      </c>
      <c r="I82" s="21">
        <f t="shared" si="8"/>
        <v>3493.8612283063244</v>
      </c>
      <c r="J82" s="21">
        <f t="shared" si="9"/>
        <v>364490.47926779947</v>
      </c>
      <c r="L82" s="4"/>
    </row>
    <row r="83" spans="5:12" x14ac:dyDescent="0.25">
      <c r="E83" s="4">
        <f t="shared" si="7"/>
        <v>79</v>
      </c>
      <c r="F83" s="21">
        <f t="shared" si="5"/>
        <v>2126.1944623954973</v>
      </c>
      <c r="G83" s="21">
        <f t="shared" si="6"/>
        <v>867.66676591082705</v>
      </c>
      <c r="H83" s="21">
        <f>MIN(extraPmt+L83,J82-G83)</f>
        <v>500</v>
      </c>
      <c r="I83" s="21">
        <f t="shared" si="8"/>
        <v>3493.8612283063244</v>
      </c>
      <c r="J83" s="21">
        <f t="shared" si="9"/>
        <v>363122.81250188866</v>
      </c>
      <c r="L83" s="4"/>
    </row>
    <row r="84" spans="5:12" x14ac:dyDescent="0.25">
      <c r="E84" s="4">
        <f t="shared" si="7"/>
        <v>80</v>
      </c>
      <c r="F84" s="21">
        <f t="shared" si="5"/>
        <v>2118.2164062610177</v>
      </c>
      <c r="G84" s="21">
        <f t="shared" si="6"/>
        <v>875.64482204530668</v>
      </c>
      <c r="H84" s="21">
        <f>MIN(extraPmt+L84,J83-G84)</f>
        <v>500</v>
      </c>
      <c r="I84" s="21">
        <f t="shared" si="8"/>
        <v>3493.8612283063244</v>
      </c>
      <c r="J84" s="21">
        <f t="shared" si="9"/>
        <v>361747.16767984338</v>
      </c>
      <c r="L84" s="4"/>
    </row>
    <row r="85" spans="5:12" x14ac:dyDescent="0.25">
      <c r="E85" s="4">
        <f t="shared" si="7"/>
        <v>81</v>
      </c>
      <c r="F85" s="21">
        <f t="shared" si="5"/>
        <v>2110.1918114657533</v>
      </c>
      <c r="G85" s="21">
        <f t="shared" si="6"/>
        <v>883.6694168405711</v>
      </c>
      <c r="H85" s="21">
        <f>MIN(extraPmt+L85,J84-G85)</f>
        <v>500</v>
      </c>
      <c r="I85" s="21">
        <f t="shared" si="8"/>
        <v>3493.8612283063244</v>
      </c>
      <c r="J85" s="21">
        <f t="shared" si="9"/>
        <v>360363.49826300278</v>
      </c>
      <c r="L85" s="4"/>
    </row>
    <row r="86" spans="5:12" x14ac:dyDescent="0.25">
      <c r="E86" s="4">
        <f t="shared" si="7"/>
        <v>82</v>
      </c>
      <c r="F86" s="21">
        <f t="shared" si="5"/>
        <v>2102.1204065341831</v>
      </c>
      <c r="G86" s="21">
        <f t="shared" si="6"/>
        <v>891.74082177214132</v>
      </c>
      <c r="H86" s="21">
        <f>MIN(extraPmt+L86,J85-G86)</f>
        <v>500</v>
      </c>
      <c r="I86" s="21">
        <f t="shared" si="8"/>
        <v>3493.8612283063244</v>
      </c>
      <c r="J86" s="21">
        <f t="shared" si="9"/>
        <v>358971.75744123064</v>
      </c>
      <c r="L86" s="4"/>
    </row>
    <row r="87" spans="5:12" x14ac:dyDescent="0.25">
      <c r="E87" s="4">
        <f t="shared" si="7"/>
        <v>83</v>
      </c>
      <c r="F87" s="21">
        <f t="shared" si="5"/>
        <v>2094.0019184071789</v>
      </c>
      <c r="G87" s="21">
        <f t="shared" si="6"/>
        <v>899.8593098991455</v>
      </c>
      <c r="H87" s="21">
        <f>MIN(extraPmt+L87,J86-G87)</f>
        <v>500</v>
      </c>
      <c r="I87" s="21">
        <f t="shared" si="8"/>
        <v>3493.8612283063244</v>
      </c>
      <c r="J87" s="21">
        <f t="shared" si="9"/>
        <v>357571.89813133149</v>
      </c>
      <c r="L87" s="4"/>
    </row>
    <row r="88" spans="5:12" x14ac:dyDescent="0.25">
      <c r="E88" s="4">
        <f t="shared" si="7"/>
        <v>84</v>
      </c>
      <c r="F88" s="21">
        <f t="shared" si="5"/>
        <v>2085.8360724327672</v>
      </c>
      <c r="G88" s="21">
        <f t="shared" si="6"/>
        <v>908.0251558735572</v>
      </c>
      <c r="H88" s="21">
        <f>MIN(extraPmt+L88,J87-G88)</f>
        <v>500</v>
      </c>
      <c r="I88" s="21">
        <f t="shared" si="8"/>
        <v>3493.8612283063244</v>
      </c>
      <c r="J88" s="21">
        <f t="shared" si="9"/>
        <v>356163.87297545793</v>
      </c>
      <c r="L88" s="4"/>
    </row>
    <row r="89" spans="5:12" x14ac:dyDescent="0.25">
      <c r="E89" s="4">
        <f t="shared" si="7"/>
        <v>85</v>
      </c>
      <c r="F89" s="21">
        <f t="shared" si="5"/>
        <v>2077.6225923568381</v>
      </c>
      <c r="G89" s="21">
        <f t="shared" si="6"/>
        <v>916.23863594948625</v>
      </c>
      <c r="H89" s="21">
        <f>MIN(extraPmt+L89,J88-G89)</f>
        <v>500</v>
      </c>
      <c r="I89" s="21">
        <f t="shared" si="8"/>
        <v>3493.8612283063244</v>
      </c>
      <c r="J89" s="21">
        <f t="shared" si="9"/>
        <v>354747.63433950843</v>
      </c>
      <c r="L89" s="4"/>
    </row>
    <row r="90" spans="5:12" x14ac:dyDescent="0.25">
      <c r="E90" s="4">
        <f t="shared" si="7"/>
        <v>86</v>
      </c>
      <c r="F90" s="21">
        <f t="shared" si="5"/>
        <v>2069.3612003137991</v>
      </c>
      <c r="G90" s="21">
        <f t="shared" si="6"/>
        <v>924.50002799252525</v>
      </c>
      <c r="H90" s="21">
        <f>MIN(extraPmt+L90,J89-G90)</f>
        <v>500</v>
      </c>
      <c r="I90" s="21">
        <f t="shared" si="8"/>
        <v>3493.8612283063244</v>
      </c>
      <c r="J90" s="21">
        <f t="shared" si="9"/>
        <v>353323.1343115159</v>
      </c>
      <c r="L90" s="4"/>
    </row>
    <row r="91" spans="5:12" x14ac:dyDescent="0.25">
      <c r="E91" s="4">
        <f t="shared" si="7"/>
        <v>87</v>
      </c>
      <c r="F91" s="21">
        <f t="shared" si="5"/>
        <v>2061.0516168171762</v>
      </c>
      <c r="G91" s="21">
        <f t="shared" si="6"/>
        <v>932.80961148914821</v>
      </c>
      <c r="H91" s="21">
        <f>MIN(extraPmt+L91,J90-G91)</f>
        <v>500</v>
      </c>
      <c r="I91" s="21">
        <f t="shared" si="8"/>
        <v>3493.8612283063244</v>
      </c>
      <c r="J91" s="21">
        <f t="shared" si="9"/>
        <v>351890.32470002677</v>
      </c>
      <c r="L91" s="4"/>
    </row>
    <row r="92" spans="5:12" x14ac:dyDescent="0.25">
      <c r="E92" s="4">
        <f t="shared" si="7"/>
        <v>88</v>
      </c>
      <c r="F92" s="21">
        <f t="shared" si="5"/>
        <v>2052.6935607501564</v>
      </c>
      <c r="G92" s="21">
        <f t="shared" si="6"/>
        <v>941.167667556168</v>
      </c>
      <c r="H92" s="21">
        <f>MIN(extraPmt+L92,J91-G92)</f>
        <v>500</v>
      </c>
      <c r="I92" s="21">
        <f t="shared" si="8"/>
        <v>3493.8612283063244</v>
      </c>
      <c r="J92" s="21">
        <f t="shared" si="9"/>
        <v>350449.15703247063</v>
      </c>
      <c r="L92" s="4"/>
    </row>
    <row r="93" spans="5:12" x14ac:dyDescent="0.25">
      <c r="E93" s="4">
        <f t="shared" si="7"/>
        <v>89</v>
      </c>
      <c r="F93" s="21">
        <f t="shared" si="5"/>
        <v>2044.2867493560789</v>
      </c>
      <c r="G93" s="21">
        <f t="shared" si="6"/>
        <v>949.57447895024552</v>
      </c>
      <c r="H93" s="21">
        <f>MIN(extraPmt+L93,J92-G93)</f>
        <v>500</v>
      </c>
      <c r="I93" s="21">
        <f t="shared" si="8"/>
        <v>3493.8612283063244</v>
      </c>
      <c r="J93" s="21">
        <f t="shared" si="9"/>
        <v>348999.58255352039</v>
      </c>
      <c r="L93" s="4"/>
    </row>
    <row r="94" spans="5:12" x14ac:dyDescent="0.25">
      <c r="E94" s="4">
        <f t="shared" si="7"/>
        <v>90</v>
      </c>
      <c r="F94" s="21">
        <f t="shared" si="5"/>
        <v>2035.830898228869</v>
      </c>
      <c r="G94" s="21">
        <f t="shared" si="6"/>
        <v>958.03033007745535</v>
      </c>
      <c r="H94" s="21">
        <f>MIN(extraPmt+L94,J93-G94)</f>
        <v>500</v>
      </c>
      <c r="I94" s="21">
        <f t="shared" si="8"/>
        <v>3493.8612283063244</v>
      </c>
      <c r="J94" s="21">
        <f t="shared" si="9"/>
        <v>347541.55222344294</v>
      </c>
      <c r="L94" s="4"/>
    </row>
    <row r="95" spans="5:12" x14ac:dyDescent="0.25">
      <c r="E95" s="4">
        <f t="shared" si="7"/>
        <v>91</v>
      </c>
      <c r="F95" s="21">
        <f t="shared" si="5"/>
        <v>2027.3257213034174</v>
      </c>
      <c r="G95" s="21">
        <f t="shared" si="6"/>
        <v>966.53550700290702</v>
      </c>
      <c r="H95" s="21">
        <f>MIN(extraPmt+L95,J94-G95)</f>
        <v>500</v>
      </c>
      <c r="I95" s="21">
        <f t="shared" si="8"/>
        <v>3493.8612283063244</v>
      </c>
      <c r="J95" s="21">
        <f t="shared" si="9"/>
        <v>346075.01671644003</v>
      </c>
      <c r="L95" s="4"/>
    </row>
    <row r="96" spans="5:12" x14ac:dyDescent="0.25">
      <c r="E96" s="4">
        <f t="shared" si="7"/>
        <v>92</v>
      </c>
      <c r="F96" s="21">
        <f t="shared" si="5"/>
        <v>2018.7709308459005</v>
      </c>
      <c r="G96" s="21">
        <f t="shared" si="6"/>
        <v>975.09029746042393</v>
      </c>
      <c r="H96" s="21">
        <f>MIN(extraPmt+L96,J95-G96)</f>
        <v>500</v>
      </c>
      <c r="I96" s="21">
        <f t="shared" si="8"/>
        <v>3493.8612283063244</v>
      </c>
      <c r="J96" s="21">
        <f t="shared" si="9"/>
        <v>344599.92641897959</v>
      </c>
      <c r="L96" s="4"/>
    </row>
    <row r="97" spans="5:12" x14ac:dyDescent="0.25">
      <c r="E97" s="4">
        <f t="shared" si="7"/>
        <v>93</v>
      </c>
      <c r="F97" s="21">
        <f t="shared" si="5"/>
        <v>2010.1662374440477</v>
      </c>
      <c r="G97" s="21">
        <f t="shared" si="6"/>
        <v>983.69499086227665</v>
      </c>
      <c r="H97" s="21">
        <f>MIN(extraPmt+L97,J96-G97)</f>
        <v>500</v>
      </c>
      <c r="I97" s="21">
        <f t="shared" si="8"/>
        <v>3493.8612283063244</v>
      </c>
      <c r="J97" s="21">
        <f t="shared" si="9"/>
        <v>343116.23142811732</v>
      </c>
      <c r="L97" s="4"/>
    </row>
    <row r="98" spans="5:12" x14ac:dyDescent="0.25">
      <c r="E98" s="4">
        <f t="shared" si="7"/>
        <v>94</v>
      </c>
      <c r="F98" s="21">
        <f t="shared" si="5"/>
        <v>2001.5113499973513</v>
      </c>
      <c r="G98" s="21">
        <f t="shared" si="6"/>
        <v>992.34987830897308</v>
      </c>
      <c r="H98" s="21">
        <f>MIN(extraPmt+L98,J97-G98)</f>
        <v>500</v>
      </c>
      <c r="I98" s="21">
        <f t="shared" si="8"/>
        <v>3493.8612283063244</v>
      </c>
      <c r="J98" s="21">
        <f t="shared" si="9"/>
        <v>341623.88154980837</v>
      </c>
      <c r="L98" s="4"/>
    </row>
    <row r="99" spans="5:12" x14ac:dyDescent="0.25">
      <c r="E99" s="4">
        <f t="shared" si="7"/>
        <v>95</v>
      </c>
      <c r="F99" s="21">
        <f t="shared" si="5"/>
        <v>1992.8059757072158</v>
      </c>
      <c r="G99" s="21">
        <f t="shared" si="6"/>
        <v>1001.0552525991086</v>
      </c>
      <c r="H99" s="21">
        <f>MIN(extraPmt+L99,J98-G99)</f>
        <v>500</v>
      </c>
      <c r="I99" s="21">
        <f t="shared" si="8"/>
        <v>3493.8612283063244</v>
      </c>
      <c r="J99" s="21">
        <f t="shared" si="9"/>
        <v>340122.82629720925</v>
      </c>
      <c r="L99" s="4"/>
    </row>
    <row r="100" spans="5:12" x14ac:dyDescent="0.25">
      <c r="E100" s="4">
        <f t="shared" si="7"/>
        <v>96</v>
      </c>
      <c r="F100" s="21">
        <f t="shared" si="5"/>
        <v>1984.0498200670543</v>
      </c>
      <c r="G100" s="21">
        <f t="shared" si="6"/>
        <v>1009.8114082392701</v>
      </c>
      <c r="H100" s="21">
        <f>MIN(extraPmt+L100,J99-G100)</f>
        <v>500</v>
      </c>
      <c r="I100" s="21">
        <f t="shared" si="8"/>
        <v>3493.8612283063244</v>
      </c>
      <c r="J100" s="21">
        <f t="shared" si="9"/>
        <v>338613.01488897001</v>
      </c>
      <c r="L100" s="4"/>
    </row>
    <row r="101" spans="5:12" x14ac:dyDescent="0.25">
      <c r="E101" s="4">
        <f t="shared" si="7"/>
        <v>97</v>
      </c>
      <c r="F101" s="21">
        <f t="shared" si="5"/>
        <v>1975.2425868523253</v>
      </c>
      <c r="G101" s="21">
        <f t="shared" si="6"/>
        <v>1018.6186414539991</v>
      </c>
      <c r="H101" s="21">
        <f>MIN(extraPmt+L101,J100-G101)</f>
        <v>500</v>
      </c>
      <c r="I101" s="21">
        <f t="shared" si="8"/>
        <v>3493.8612283063244</v>
      </c>
      <c r="J101" s="21">
        <f t="shared" si="9"/>
        <v>337094.39624751598</v>
      </c>
      <c r="L101" s="4"/>
    </row>
    <row r="102" spans="5:12" x14ac:dyDescent="0.25">
      <c r="E102" s="4">
        <f t="shared" si="7"/>
        <v>98</v>
      </c>
      <c r="F102" s="21">
        <f t="shared" si="5"/>
        <v>1966.38397811051</v>
      </c>
      <c r="G102" s="21">
        <f t="shared" si="6"/>
        <v>1027.4772501958143</v>
      </c>
      <c r="H102" s="21">
        <f>MIN(extraPmt+L102,J101-G102)</f>
        <v>500</v>
      </c>
      <c r="I102" s="21">
        <f t="shared" si="8"/>
        <v>3493.8612283063244</v>
      </c>
      <c r="J102" s="21">
        <f t="shared" si="9"/>
        <v>335566.91899732017</v>
      </c>
      <c r="L102" s="4"/>
    </row>
    <row r="103" spans="5:12" x14ac:dyDescent="0.25">
      <c r="E103" s="4">
        <f t="shared" si="7"/>
        <v>99</v>
      </c>
      <c r="F103" s="21">
        <f t="shared" si="5"/>
        <v>1957.4736941510346</v>
      </c>
      <c r="G103" s="21">
        <f t="shared" si="6"/>
        <v>1036.3875341552898</v>
      </c>
      <c r="H103" s="21">
        <f>MIN(extraPmt+L103,J102-G103)</f>
        <v>500</v>
      </c>
      <c r="I103" s="21">
        <f t="shared" si="8"/>
        <v>3493.8612283063244</v>
      </c>
      <c r="J103" s="21">
        <f t="shared" si="9"/>
        <v>334030.53146316489</v>
      </c>
      <c r="L103" s="4"/>
    </row>
    <row r="104" spans="5:12" x14ac:dyDescent="0.25">
      <c r="E104" s="4">
        <f t="shared" si="7"/>
        <v>100</v>
      </c>
      <c r="F104" s="21">
        <f t="shared" si="5"/>
        <v>1948.5114335351288</v>
      </c>
      <c r="G104" s="21">
        <f t="shared" si="6"/>
        <v>1045.3497947711955</v>
      </c>
      <c r="H104" s="21">
        <f>MIN(extraPmt+L104,J103-G104)</f>
        <v>500</v>
      </c>
      <c r="I104" s="21">
        <f t="shared" si="8"/>
        <v>3493.8612283063244</v>
      </c>
      <c r="J104" s="21">
        <f t="shared" si="9"/>
        <v>332485.18166839372</v>
      </c>
      <c r="L104" s="4"/>
    </row>
    <row r="105" spans="5:12" x14ac:dyDescent="0.25">
      <c r="E105" s="4">
        <f t="shared" si="7"/>
        <v>101</v>
      </c>
      <c r="F105" s="21">
        <f t="shared" si="5"/>
        <v>1939.4968930656303</v>
      </c>
      <c r="G105" s="21">
        <f t="shared" si="6"/>
        <v>1054.3643352406941</v>
      </c>
      <c r="H105" s="21">
        <f>MIN(extraPmt+L105,J104-G105)</f>
        <v>500</v>
      </c>
      <c r="I105" s="21">
        <f t="shared" si="8"/>
        <v>3493.8612283063244</v>
      </c>
      <c r="J105" s="21">
        <f t="shared" si="9"/>
        <v>330930.81733315304</v>
      </c>
      <c r="L105" s="4"/>
    </row>
    <row r="106" spans="5:12" x14ac:dyDescent="0.25">
      <c r="E106" s="4">
        <f t="shared" si="7"/>
        <v>102</v>
      </c>
      <c r="F106" s="21">
        <f t="shared" si="5"/>
        <v>1930.4297677767263</v>
      </c>
      <c r="G106" s="21">
        <f t="shared" si="6"/>
        <v>1063.4314605295981</v>
      </c>
      <c r="H106" s="21">
        <f>MIN(extraPmt+L106,J105-G106)</f>
        <v>500</v>
      </c>
      <c r="I106" s="21">
        <f t="shared" si="8"/>
        <v>3493.8612283063244</v>
      </c>
      <c r="J106" s="21">
        <f t="shared" si="9"/>
        <v>329367.38587262342</v>
      </c>
      <c r="L106" s="4"/>
    </row>
    <row r="107" spans="5:12" x14ac:dyDescent="0.25">
      <c r="E107" s="4">
        <f t="shared" si="7"/>
        <v>103</v>
      </c>
      <c r="F107" s="21">
        <f t="shared" si="5"/>
        <v>1921.3097509236368</v>
      </c>
      <c r="G107" s="21">
        <f t="shared" si="6"/>
        <v>1072.5514773826876</v>
      </c>
      <c r="H107" s="21">
        <f>MIN(extraPmt+L107,J106-G107)</f>
        <v>500</v>
      </c>
      <c r="I107" s="21">
        <f t="shared" si="8"/>
        <v>3493.8612283063244</v>
      </c>
      <c r="J107" s="21">
        <f t="shared" si="9"/>
        <v>327794.8343952407</v>
      </c>
      <c r="L107" s="4"/>
    </row>
    <row r="108" spans="5:12" x14ac:dyDescent="0.25">
      <c r="E108" s="4">
        <f t="shared" si="7"/>
        <v>104</v>
      </c>
      <c r="F108" s="21">
        <f t="shared" si="5"/>
        <v>1912.1365339722377</v>
      </c>
      <c r="G108" s="21">
        <f t="shared" si="6"/>
        <v>1081.7246943340867</v>
      </c>
      <c r="H108" s="21">
        <f>MIN(extraPmt+L108,J107-G108)</f>
        <v>500</v>
      </c>
      <c r="I108" s="21">
        <f t="shared" si="8"/>
        <v>3493.8612283063244</v>
      </c>
      <c r="J108" s="21">
        <f t="shared" si="9"/>
        <v>326213.10970090661</v>
      </c>
      <c r="L108" s="4"/>
    </row>
    <row r="109" spans="5:12" x14ac:dyDescent="0.25">
      <c r="E109" s="4">
        <f t="shared" si="7"/>
        <v>105</v>
      </c>
      <c r="F109" s="21">
        <f t="shared" si="5"/>
        <v>1902.9098065886221</v>
      </c>
      <c r="G109" s="21">
        <f t="shared" si="6"/>
        <v>1090.9514217177023</v>
      </c>
      <c r="H109" s="21">
        <f>MIN(extraPmt+L109,J108-G109)</f>
        <v>500</v>
      </c>
      <c r="I109" s="21">
        <f t="shared" si="8"/>
        <v>3493.8612283063244</v>
      </c>
      <c r="J109" s="21">
        <f t="shared" si="9"/>
        <v>324622.15827918891</v>
      </c>
      <c r="L109" s="4"/>
    </row>
    <row r="110" spans="5:12" x14ac:dyDescent="0.25">
      <c r="E110" s="4">
        <f t="shared" si="7"/>
        <v>106</v>
      </c>
      <c r="F110" s="21">
        <f t="shared" si="5"/>
        <v>1893.6292566286022</v>
      </c>
      <c r="G110" s="21">
        <f t="shared" si="6"/>
        <v>1100.2319716777222</v>
      </c>
      <c r="H110" s="21">
        <f>MIN(extraPmt+L110,J109-G110)</f>
        <v>500</v>
      </c>
      <c r="I110" s="21">
        <f t="shared" si="8"/>
        <v>3493.8612283063244</v>
      </c>
      <c r="J110" s="21">
        <f t="shared" si="9"/>
        <v>323021.92630751117</v>
      </c>
      <c r="L110" s="4"/>
    </row>
    <row r="111" spans="5:12" x14ac:dyDescent="0.25">
      <c r="E111" s="4">
        <f t="shared" si="7"/>
        <v>107</v>
      </c>
      <c r="F111" s="21">
        <f t="shared" si="5"/>
        <v>1884.2945701271485</v>
      </c>
      <c r="G111" s="21">
        <f t="shared" si="6"/>
        <v>1109.5666581791759</v>
      </c>
      <c r="H111" s="21">
        <f>MIN(extraPmt+L111,J110-G111)</f>
        <v>500</v>
      </c>
      <c r="I111" s="21">
        <f t="shared" si="8"/>
        <v>3493.8612283063244</v>
      </c>
      <c r="J111" s="21">
        <f t="shared" si="9"/>
        <v>321412.35964933201</v>
      </c>
      <c r="L111" s="4"/>
    </row>
    <row r="112" spans="5:12" x14ac:dyDescent="0.25">
      <c r="E112" s="4">
        <f t="shared" si="7"/>
        <v>108</v>
      </c>
      <c r="F112" s="21">
        <f t="shared" si="5"/>
        <v>1874.9054312877704</v>
      </c>
      <c r="G112" s="21">
        <f t="shared" si="6"/>
        <v>1118.955797018554</v>
      </c>
      <c r="H112" s="21">
        <f>MIN(extraPmt+L112,J111-G112)</f>
        <v>500</v>
      </c>
      <c r="I112" s="21">
        <f t="shared" si="8"/>
        <v>3493.8612283063244</v>
      </c>
      <c r="J112" s="21">
        <f t="shared" si="9"/>
        <v>319793.40385231347</v>
      </c>
      <c r="L112" s="4"/>
    </row>
    <row r="113" spans="5:12" x14ac:dyDescent="0.25">
      <c r="E113" s="4">
        <f t="shared" si="7"/>
        <v>109</v>
      </c>
      <c r="F113" s="21">
        <f t="shared" si="5"/>
        <v>1865.4615224718289</v>
      </c>
      <c r="G113" s="21">
        <f t="shared" si="6"/>
        <v>1128.3997058344955</v>
      </c>
      <c r="H113" s="21">
        <f>MIN(extraPmt+L113,J112-G113)</f>
        <v>500</v>
      </c>
      <c r="I113" s="21">
        <f t="shared" si="8"/>
        <v>3493.8612283063244</v>
      </c>
      <c r="J113" s="21">
        <f t="shared" si="9"/>
        <v>318165.00414647895</v>
      </c>
      <c r="L113" s="4"/>
    </row>
    <row r="114" spans="5:12" x14ac:dyDescent="0.25">
      <c r="E114" s="4">
        <f t="shared" si="7"/>
        <v>110</v>
      </c>
      <c r="F114" s="21">
        <f t="shared" si="5"/>
        <v>1855.9625241877941</v>
      </c>
      <c r="G114" s="21">
        <f t="shared" si="6"/>
        <v>1137.8987041185303</v>
      </c>
      <c r="H114" s="21">
        <f>MIN(extraPmt+L114,J113-G114)</f>
        <v>500</v>
      </c>
      <c r="I114" s="21">
        <f t="shared" si="8"/>
        <v>3493.8612283063244</v>
      </c>
      <c r="J114" s="21">
        <f t="shared" si="9"/>
        <v>316527.10544236045</v>
      </c>
      <c r="L114" s="4"/>
    </row>
    <row r="115" spans="5:12" x14ac:dyDescent="0.25">
      <c r="E115" s="4">
        <f t="shared" si="7"/>
        <v>111</v>
      </c>
      <c r="F115" s="21">
        <f t="shared" si="5"/>
        <v>1846.4081150804361</v>
      </c>
      <c r="G115" s="21">
        <f t="shared" si="6"/>
        <v>1147.4531132258883</v>
      </c>
      <c r="H115" s="21">
        <f>MIN(extraPmt+L115,J114-G115)</f>
        <v>500</v>
      </c>
      <c r="I115" s="21">
        <f t="shared" si="8"/>
        <v>3493.8612283063244</v>
      </c>
      <c r="J115" s="21">
        <f t="shared" si="9"/>
        <v>314879.65232913458</v>
      </c>
      <c r="L115" s="4"/>
    </row>
    <row r="116" spans="5:12" x14ac:dyDescent="0.25">
      <c r="E116" s="4">
        <f t="shared" si="7"/>
        <v>112</v>
      </c>
      <c r="F116" s="21">
        <f t="shared" si="5"/>
        <v>1836.797971919952</v>
      </c>
      <c r="G116" s="21">
        <f t="shared" si="6"/>
        <v>1157.0632563863724</v>
      </c>
      <c r="H116" s="21">
        <f>MIN(extraPmt+L116,J115-G116)</f>
        <v>500</v>
      </c>
      <c r="I116" s="21">
        <f t="shared" si="8"/>
        <v>3493.8612283063244</v>
      </c>
      <c r="J116" s="21">
        <f t="shared" si="9"/>
        <v>313222.5890727482</v>
      </c>
      <c r="L116" s="4"/>
    </row>
    <row r="117" spans="5:12" x14ac:dyDescent="0.25">
      <c r="E117" s="4">
        <f t="shared" si="7"/>
        <v>113</v>
      </c>
      <c r="F117" s="21">
        <f t="shared" si="5"/>
        <v>1827.1317695910313</v>
      </c>
      <c r="G117" s="21">
        <f t="shared" si="6"/>
        <v>1166.729458715293</v>
      </c>
      <c r="H117" s="21">
        <f>MIN(extraPmt+L117,J116-G117)</f>
        <v>500</v>
      </c>
      <c r="I117" s="21">
        <f t="shared" si="8"/>
        <v>3493.8612283063244</v>
      </c>
      <c r="J117" s="21">
        <f t="shared" si="9"/>
        <v>311555.8596140329</v>
      </c>
      <c r="L117" s="4"/>
    </row>
    <row r="118" spans="5:12" x14ac:dyDescent="0.25">
      <c r="E118" s="4">
        <f t="shared" si="7"/>
        <v>114</v>
      </c>
      <c r="F118" s="21">
        <f t="shared" si="5"/>
        <v>1817.4091810818588</v>
      </c>
      <c r="G118" s="21">
        <f t="shared" si="6"/>
        <v>1176.4520472244656</v>
      </c>
      <c r="H118" s="21">
        <f>MIN(extraPmt+L118,J117-G118)</f>
        <v>500</v>
      </c>
      <c r="I118" s="21">
        <f t="shared" si="8"/>
        <v>3493.8612283063244</v>
      </c>
      <c r="J118" s="21">
        <f t="shared" si="9"/>
        <v>309879.40756680846</v>
      </c>
      <c r="L118" s="4"/>
    </row>
    <row r="119" spans="5:12" x14ac:dyDescent="0.25">
      <c r="E119" s="4">
        <f t="shared" si="7"/>
        <v>115</v>
      </c>
      <c r="F119" s="21">
        <f t="shared" si="5"/>
        <v>1807.6298774730494</v>
      </c>
      <c r="G119" s="21">
        <f t="shared" si="6"/>
        <v>1186.231350833275</v>
      </c>
      <c r="H119" s="21">
        <f>MIN(extraPmt+L119,J118-G119)</f>
        <v>500</v>
      </c>
      <c r="I119" s="21">
        <f t="shared" si="8"/>
        <v>3493.8612283063244</v>
      </c>
      <c r="J119" s="21">
        <f t="shared" si="9"/>
        <v>308193.1762159752</v>
      </c>
      <c r="L119" s="4"/>
    </row>
    <row r="120" spans="5:12" x14ac:dyDescent="0.25">
      <c r="E120" s="4">
        <f t="shared" si="7"/>
        <v>116</v>
      </c>
      <c r="F120" s="21">
        <f t="shared" si="5"/>
        <v>1797.7935279265221</v>
      </c>
      <c r="G120" s="21">
        <f t="shared" si="6"/>
        <v>1196.0677003798023</v>
      </c>
      <c r="H120" s="21">
        <f>MIN(extraPmt+L120,J119-G120)</f>
        <v>500</v>
      </c>
      <c r="I120" s="21">
        <f t="shared" si="8"/>
        <v>3493.8612283063244</v>
      </c>
      <c r="J120" s="21">
        <f t="shared" si="9"/>
        <v>306497.10851559538</v>
      </c>
      <c r="L120" s="4"/>
    </row>
    <row r="121" spans="5:12" x14ac:dyDescent="0.25">
      <c r="E121" s="4">
        <f t="shared" si="7"/>
        <v>117</v>
      </c>
      <c r="F121" s="21">
        <f t="shared" si="5"/>
        <v>1787.8997996743065</v>
      </c>
      <c r="G121" s="21">
        <f t="shared" si="6"/>
        <v>1205.9614286320179</v>
      </c>
      <c r="H121" s="21">
        <f>MIN(extraPmt+L121,J120-G121)</f>
        <v>500</v>
      </c>
      <c r="I121" s="21">
        <f t="shared" si="8"/>
        <v>3493.8612283063244</v>
      </c>
      <c r="J121" s="21">
        <f t="shared" si="9"/>
        <v>304791.14708696335</v>
      </c>
      <c r="L121" s="4"/>
    </row>
    <row r="122" spans="5:12" x14ac:dyDescent="0.25">
      <c r="E122" s="4">
        <f t="shared" si="7"/>
        <v>118</v>
      </c>
      <c r="F122" s="21">
        <f t="shared" si="5"/>
        <v>1777.9483580072865</v>
      </c>
      <c r="G122" s="21">
        <f t="shared" si="6"/>
        <v>1215.9128702990379</v>
      </c>
      <c r="H122" s="21">
        <f>MIN(extraPmt+L122,J121-G122)</f>
        <v>500</v>
      </c>
      <c r="I122" s="21">
        <f t="shared" si="8"/>
        <v>3493.8612283063244</v>
      </c>
      <c r="J122" s="21">
        <f t="shared" si="9"/>
        <v>303075.23421666434</v>
      </c>
      <c r="L122" s="4"/>
    </row>
    <row r="123" spans="5:12" x14ac:dyDescent="0.25">
      <c r="E123" s="4">
        <f t="shared" si="7"/>
        <v>119</v>
      </c>
      <c r="F123" s="21">
        <f t="shared" si="5"/>
        <v>1767.9388662638755</v>
      </c>
      <c r="G123" s="21">
        <f t="shared" si="6"/>
        <v>1225.9223620424489</v>
      </c>
      <c r="H123" s="21">
        <f>MIN(extraPmt+L123,J122-G123)</f>
        <v>500</v>
      </c>
      <c r="I123" s="21">
        <f t="shared" si="8"/>
        <v>3493.8612283063244</v>
      </c>
      <c r="J123" s="21">
        <f t="shared" si="9"/>
        <v>301349.31185462186</v>
      </c>
      <c r="L123" s="4"/>
    </row>
    <row r="124" spans="5:12" x14ac:dyDescent="0.25">
      <c r="E124" s="4">
        <f t="shared" si="7"/>
        <v>120</v>
      </c>
      <c r="F124" s="21">
        <f t="shared" si="5"/>
        <v>1757.8709858186276</v>
      </c>
      <c r="G124" s="21">
        <f t="shared" si="6"/>
        <v>1235.9902424876968</v>
      </c>
      <c r="H124" s="21">
        <f>MIN(extraPmt+L124,J123-G124)</f>
        <v>500</v>
      </c>
      <c r="I124" s="21">
        <f t="shared" si="8"/>
        <v>3493.8612283063244</v>
      </c>
      <c r="J124" s="21">
        <f t="shared" si="9"/>
        <v>299613.32161213417</v>
      </c>
      <c r="L124" s="4"/>
    </row>
    <row r="125" spans="5:12" x14ac:dyDescent="0.25">
      <c r="E125" s="4">
        <f t="shared" si="7"/>
        <v>121</v>
      </c>
      <c r="F125" s="21">
        <f t="shared" si="5"/>
        <v>1747.7443760707829</v>
      </c>
      <c r="G125" s="21">
        <f t="shared" si="6"/>
        <v>1246.1168522355415</v>
      </c>
      <c r="H125" s="21">
        <f>MIN(extraPmt+L125,J124-G125)</f>
        <v>500</v>
      </c>
      <c r="I125" s="21">
        <f t="shared" si="8"/>
        <v>3493.8612283063244</v>
      </c>
      <c r="J125" s="21">
        <f t="shared" si="9"/>
        <v>297867.20475989865</v>
      </c>
      <c r="L125" s="4"/>
    </row>
    <row r="126" spans="5:12" x14ac:dyDescent="0.25">
      <c r="E126" s="4">
        <f t="shared" si="7"/>
        <v>122</v>
      </c>
      <c r="F126" s="21">
        <f t="shared" si="5"/>
        <v>1737.5586944327424</v>
      </c>
      <c r="G126" s="21">
        <f t="shared" si="6"/>
        <v>1256.302533873582</v>
      </c>
      <c r="H126" s="21">
        <f>MIN(extraPmt+L126,J125-G126)</f>
        <v>500</v>
      </c>
      <c r="I126" s="21">
        <f t="shared" si="8"/>
        <v>3493.8612283063244</v>
      </c>
      <c r="J126" s="21">
        <f t="shared" si="9"/>
        <v>296110.90222602506</v>
      </c>
      <c r="L126" s="4"/>
    </row>
    <row r="127" spans="5:12" x14ac:dyDescent="0.25">
      <c r="E127" s="4">
        <f t="shared" si="7"/>
        <v>123</v>
      </c>
      <c r="F127" s="21">
        <f t="shared" si="5"/>
        <v>1727.3135963184798</v>
      </c>
      <c r="G127" s="21">
        <f t="shared" si="6"/>
        <v>1266.5476319878446</v>
      </c>
      <c r="H127" s="21">
        <f>MIN(extraPmt+L127,J126-G127)</f>
        <v>500</v>
      </c>
      <c r="I127" s="21">
        <f t="shared" si="8"/>
        <v>3493.8612283063244</v>
      </c>
      <c r="J127" s="21">
        <f t="shared" si="9"/>
        <v>294344.35459403723</v>
      </c>
      <c r="L127" s="4"/>
    </row>
    <row r="128" spans="5:12" x14ac:dyDescent="0.25">
      <c r="E128" s="4">
        <f t="shared" si="7"/>
        <v>124</v>
      </c>
      <c r="F128" s="21">
        <f t="shared" si="5"/>
        <v>1717.0087351318841</v>
      </c>
      <c r="G128" s="21">
        <f t="shared" si="6"/>
        <v>1276.8524931744403</v>
      </c>
      <c r="H128" s="21">
        <f>MIN(extraPmt+L128,J127-G128)</f>
        <v>500</v>
      </c>
      <c r="I128" s="21">
        <f t="shared" si="8"/>
        <v>3493.8612283063244</v>
      </c>
      <c r="J128" s="21">
        <f t="shared" si="9"/>
        <v>292567.5021008628</v>
      </c>
      <c r="L128" s="4"/>
    </row>
    <row r="129" spans="5:12" x14ac:dyDescent="0.25">
      <c r="E129" s="4">
        <f t="shared" si="7"/>
        <v>125</v>
      </c>
      <c r="F129" s="21">
        <f t="shared" si="5"/>
        <v>1706.6437622550332</v>
      </c>
      <c r="G129" s="21">
        <f t="shared" si="6"/>
        <v>1287.2174660512912</v>
      </c>
      <c r="H129" s="21">
        <f>MIN(extraPmt+L129,J128-G129)</f>
        <v>500</v>
      </c>
      <c r="I129" s="21">
        <f t="shared" si="8"/>
        <v>3493.8612283063244</v>
      </c>
      <c r="J129" s="21">
        <f t="shared" si="9"/>
        <v>290780.28463481151</v>
      </c>
      <c r="L129" s="4"/>
    </row>
    <row r="130" spans="5:12" x14ac:dyDescent="0.25">
      <c r="E130" s="4">
        <f t="shared" si="7"/>
        <v>126</v>
      </c>
      <c r="F130" s="21">
        <f t="shared" si="5"/>
        <v>1696.2183270364005</v>
      </c>
      <c r="G130" s="21">
        <f t="shared" si="6"/>
        <v>1297.6429012699239</v>
      </c>
      <c r="H130" s="21">
        <f>MIN(extraPmt+L130,J129-G130)</f>
        <v>500</v>
      </c>
      <c r="I130" s="21">
        <f t="shared" si="8"/>
        <v>3493.8612283063244</v>
      </c>
      <c r="J130" s="21">
        <f t="shared" si="9"/>
        <v>288982.64173354156</v>
      </c>
      <c r="L130" s="4"/>
    </row>
    <row r="131" spans="5:12" x14ac:dyDescent="0.25">
      <c r="E131" s="4">
        <f t="shared" si="7"/>
        <v>127</v>
      </c>
      <c r="F131" s="21">
        <f t="shared" si="5"/>
        <v>1685.7320767789925</v>
      </c>
      <c r="G131" s="21">
        <f t="shared" si="6"/>
        <v>1308.1291515273319</v>
      </c>
      <c r="H131" s="21">
        <f>MIN(extraPmt+L131,J130-G131)</f>
        <v>500</v>
      </c>
      <c r="I131" s="21">
        <f t="shared" si="8"/>
        <v>3493.8612283063244</v>
      </c>
      <c r="J131" s="21">
        <f t="shared" si="9"/>
        <v>287174.51258201426</v>
      </c>
      <c r="L131" s="4"/>
    </row>
    <row r="132" spans="5:12" x14ac:dyDescent="0.25">
      <c r="E132" s="4">
        <f t="shared" si="7"/>
        <v>128</v>
      </c>
      <c r="F132" s="21">
        <f t="shared" si="5"/>
        <v>1675.1846567284167</v>
      </c>
      <c r="G132" s="21">
        <f t="shared" si="6"/>
        <v>1318.6765715779077</v>
      </c>
      <c r="H132" s="21">
        <f>MIN(extraPmt+L132,J131-G132)</f>
        <v>500</v>
      </c>
      <c r="I132" s="21">
        <f t="shared" si="8"/>
        <v>3493.8612283063244</v>
      </c>
      <c r="J132" s="21">
        <f t="shared" si="9"/>
        <v>285355.83601043635</v>
      </c>
      <c r="L132" s="4"/>
    </row>
    <row r="133" spans="5:12" x14ac:dyDescent="0.25">
      <c r="E133" s="4">
        <f t="shared" si="7"/>
        <v>129</v>
      </c>
      <c r="F133" s="21">
        <f t="shared" si="5"/>
        <v>1664.5757100608789</v>
      </c>
      <c r="G133" s="21">
        <f t="shared" si="6"/>
        <v>1329.2855182454455</v>
      </c>
      <c r="H133" s="21">
        <f>MIN(extraPmt+L133,J132-G133)</f>
        <v>500</v>
      </c>
      <c r="I133" s="21">
        <f t="shared" si="8"/>
        <v>3493.8612283063244</v>
      </c>
      <c r="J133" s="21">
        <f t="shared" si="9"/>
        <v>283526.55049219093</v>
      </c>
      <c r="L133" s="4"/>
    </row>
    <row r="134" spans="5:12" x14ac:dyDescent="0.25">
      <c r="E134" s="4">
        <f t="shared" si="7"/>
        <v>130</v>
      </c>
      <c r="F134" s="21">
        <f t="shared" ref="F134:F197" si="10">J133*rate/12</f>
        <v>1653.904877871114</v>
      </c>
      <c r="G134" s="21">
        <f t="shared" ref="G134:G197" si="11">MIN(pmt-F134,J133)</f>
        <v>1339.9563504352104</v>
      </c>
      <c r="H134" s="21">
        <f>MIN(extraPmt+L134,J133-G134)</f>
        <v>500</v>
      </c>
      <c r="I134" s="21">
        <f t="shared" si="8"/>
        <v>3493.8612283063244</v>
      </c>
      <c r="J134" s="21">
        <f t="shared" si="9"/>
        <v>281686.59414175572</v>
      </c>
      <c r="L134" s="4"/>
    </row>
    <row r="135" spans="5:12" x14ac:dyDescent="0.25">
      <c r="E135" s="4">
        <f t="shared" ref="E135:E198" si="12">E134+1</f>
        <v>131</v>
      </c>
      <c r="F135" s="21">
        <f t="shared" si="10"/>
        <v>1643.1717991602418</v>
      </c>
      <c r="G135" s="21">
        <f t="shared" si="11"/>
        <v>1350.6894291460826</v>
      </c>
      <c r="H135" s="21">
        <f>MIN(extraPmt+L135,J134-G135)</f>
        <v>500</v>
      </c>
      <c r="I135" s="21">
        <f t="shared" ref="I135:I198" si="13">F135+G135+H135</f>
        <v>3493.8612283063244</v>
      </c>
      <c r="J135" s="21">
        <f t="shared" ref="J135:J198" si="14">J134-G135-H135</f>
        <v>279835.90471260966</v>
      </c>
      <c r="L135" s="4"/>
    </row>
    <row r="136" spans="5:12" x14ac:dyDescent="0.25">
      <c r="E136" s="4">
        <f t="shared" si="12"/>
        <v>132</v>
      </c>
      <c r="F136" s="21">
        <f t="shared" si="10"/>
        <v>1632.3761108235565</v>
      </c>
      <c r="G136" s="21">
        <f t="shared" si="11"/>
        <v>1361.4851174827679</v>
      </c>
      <c r="H136" s="21">
        <f>MIN(extraPmt+L136,J135-G136)</f>
        <v>500</v>
      </c>
      <c r="I136" s="21">
        <f t="shared" si="13"/>
        <v>3493.8612283063244</v>
      </c>
      <c r="J136" s="21">
        <f t="shared" si="14"/>
        <v>277974.41959512688</v>
      </c>
      <c r="L136" s="4"/>
    </row>
    <row r="137" spans="5:12" x14ac:dyDescent="0.25">
      <c r="E137" s="4">
        <f t="shared" si="12"/>
        <v>133</v>
      </c>
      <c r="F137" s="21">
        <f t="shared" si="10"/>
        <v>1621.5174476382401</v>
      </c>
      <c r="G137" s="21">
        <f t="shared" si="11"/>
        <v>1372.3437806680843</v>
      </c>
      <c r="H137" s="21">
        <f>MIN(extraPmt+L137,J136-G137)</f>
        <v>500</v>
      </c>
      <c r="I137" s="21">
        <f t="shared" si="13"/>
        <v>3493.8612283063244</v>
      </c>
      <c r="J137" s="21">
        <f t="shared" si="14"/>
        <v>276102.07581445877</v>
      </c>
      <c r="L137" s="4"/>
    </row>
    <row r="138" spans="5:12" x14ac:dyDescent="0.25">
      <c r="E138" s="4">
        <f t="shared" si="12"/>
        <v>134</v>
      </c>
      <c r="F138" s="21">
        <f t="shared" si="10"/>
        <v>1610.5954422510097</v>
      </c>
      <c r="G138" s="21">
        <f t="shared" si="11"/>
        <v>1383.2657860553147</v>
      </c>
      <c r="H138" s="21">
        <f>MIN(extraPmt+L138,J137-G138)</f>
        <v>500</v>
      </c>
      <c r="I138" s="21">
        <f t="shared" si="13"/>
        <v>3493.8612283063244</v>
      </c>
      <c r="J138" s="21">
        <f t="shared" si="14"/>
        <v>274218.81002840347</v>
      </c>
      <c r="L138" s="4"/>
    </row>
    <row r="139" spans="5:12" x14ac:dyDescent="0.25">
      <c r="E139" s="4">
        <f t="shared" si="12"/>
        <v>135</v>
      </c>
      <c r="F139" s="21">
        <f t="shared" si="10"/>
        <v>1599.6097251656872</v>
      </c>
      <c r="G139" s="21">
        <f t="shared" si="11"/>
        <v>1394.2515031406372</v>
      </c>
      <c r="H139" s="21">
        <f>MIN(extraPmt+L139,J138-G139)</f>
        <v>500</v>
      </c>
      <c r="I139" s="21">
        <f t="shared" si="13"/>
        <v>3493.8612283063244</v>
      </c>
      <c r="J139" s="21">
        <f t="shared" si="14"/>
        <v>272324.55852526281</v>
      </c>
      <c r="L139" s="4"/>
    </row>
    <row r="140" spans="5:12" x14ac:dyDescent="0.25">
      <c r="E140" s="4">
        <f t="shared" si="12"/>
        <v>136</v>
      </c>
      <c r="F140" s="21">
        <f t="shared" si="10"/>
        <v>1588.5599247307</v>
      </c>
      <c r="G140" s="21">
        <f t="shared" si="11"/>
        <v>1405.3013035756244</v>
      </c>
      <c r="H140" s="21">
        <f>MIN(extraPmt+L140,J139-G140)</f>
        <v>500</v>
      </c>
      <c r="I140" s="21">
        <f t="shared" si="13"/>
        <v>3493.8612283063244</v>
      </c>
      <c r="J140" s="21">
        <f t="shared" si="14"/>
        <v>270419.25722168718</v>
      </c>
      <c r="L140" s="4"/>
    </row>
    <row r="141" spans="5:12" x14ac:dyDescent="0.25">
      <c r="E141" s="4">
        <f t="shared" si="12"/>
        <v>137</v>
      </c>
      <c r="F141" s="21">
        <f t="shared" si="10"/>
        <v>1577.4456671265086</v>
      </c>
      <c r="G141" s="21">
        <f t="shared" si="11"/>
        <v>1416.4155611798158</v>
      </c>
      <c r="H141" s="21">
        <f>MIN(extraPmt+L141,J140-G141)</f>
        <v>500</v>
      </c>
      <c r="I141" s="21">
        <f t="shared" si="13"/>
        <v>3493.8612283063244</v>
      </c>
      <c r="J141" s="21">
        <f t="shared" si="14"/>
        <v>268502.84166050737</v>
      </c>
      <c r="L141" s="4"/>
    </row>
    <row r="142" spans="5:12" x14ac:dyDescent="0.25">
      <c r="E142" s="4">
        <f t="shared" si="12"/>
        <v>138</v>
      </c>
      <c r="F142" s="21">
        <f t="shared" si="10"/>
        <v>1566.2665763529596</v>
      </c>
      <c r="G142" s="21">
        <f t="shared" si="11"/>
        <v>1427.5946519533647</v>
      </c>
      <c r="H142" s="21">
        <f>MIN(extraPmt+L142,J141-G142)</f>
        <v>500</v>
      </c>
      <c r="I142" s="21">
        <f t="shared" si="13"/>
        <v>3493.8612283063244</v>
      </c>
      <c r="J142" s="21">
        <f t="shared" si="14"/>
        <v>266575.247008554</v>
      </c>
      <c r="L142" s="4"/>
    </row>
    <row r="143" spans="5:12" x14ac:dyDescent="0.25">
      <c r="E143" s="4">
        <f t="shared" si="12"/>
        <v>139</v>
      </c>
      <c r="F143" s="21">
        <f t="shared" si="10"/>
        <v>1555.0222742165652</v>
      </c>
      <c r="G143" s="21">
        <f t="shared" si="11"/>
        <v>1438.8389540897592</v>
      </c>
      <c r="H143" s="21">
        <f>MIN(extraPmt+L143,J142-G143)</f>
        <v>500</v>
      </c>
      <c r="I143" s="21">
        <f t="shared" si="13"/>
        <v>3493.8612283063244</v>
      </c>
      <c r="J143" s="21">
        <f t="shared" si="14"/>
        <v>264636.40805446426</v>
      </c>
      <c r="L143" s="4"/>
    </row>
    <row r="144" spans="5:12" x14ac:dyDescent="0.25">
      <c r="E144" s="4">
        <f t="shared" si="12"/>
        <v>140</v>
      </c>
      <c r="F144" s="21">
        <f t="shared" si="10"/>
        <v>1543.7123803177083</v>
      </c>
      <c r="G144" s="21">
        <f t="shared" si="11"/>
        <v>1450.1488479886161</v>
      </c>
      <c r="H144" s="21">
        <f>MIN(extraPmt+L144,J143-G144)</f>
        <v>500</v>
      </c>
      <c r="I144" s="21">
        <f t="shared" si="13"/>
        <v>3493.8612283063244</v>
      </c>
      <c r="J144" s="21">
        <f t="shared" si="14"/>
        <v>262686.25920647563</v>
      </c>
      <c r="L144" s="4"/>
    </row>
    <row r="145" spans="5:12" x14ac:dyDescent="0.25">
      <c r="E145" s="4">
        <f t="shared" si="12"/>
        <v>141</v>
      </c>
      <c r="F145" s="21">
        <f t="shared" si="10"/>
        <v>1532.3365120377748</v>
      </c>
      <c r="G145" s="21">
        <f t="shared" si="11"/>
        <v>1461.5247162685496</v>
      </c>
      <c r="H145" s="21">
        <f>MIN(extraPmt+L145,J144-G145)</f>
        <v>500</v>
      </c>
      <c r="I145" s="21">
        <f t="shared" si="13"/>
        <v>3493.8612283063244</v>
      </c>
      <c r="J145" s="21">
        <f t="shared" si="14"/>
        <v>260724.73449020708</v>
      </c>
      <c r="L145" s="4"/>
    </row>
    <row r="146" spans="5:12" x14ac:dyDescent="0.25">
      <c r="E146" s="4">
        <f t="shared" si="12"/>
        <v>142</v>
      </c>
      <c r="F146" s="21">
        <f t="shared" si="10"/>
        <v>1520.8942845262081</v>
      </c>
      <c r="G146" s="21">
        <f t="shared" si="11"/>
        <v>1472.9669437801163</v>
      </c>
      <c r="H146" s="21">
        <f>MIN(extraPmt+L146,J145-G146)</f>
        <v>500</v>
      </c>
      <c r="I146" s="21">
        <f t="shared" si="13"/>
        <v>3493.8612283063244</v>
      </c>
      <c r="J146" s="21">
        <f t="shared" si="14"/>
        <v>258751.76754642697</v>
      </c>
      <c r="L146" s="4"/>
    </row>
    <row r="147" spans="5:12" x14ac:dyDescent="0.25">
      <c r="E147" s="4">
        <f t="shared" si="12"/>
        <v>143</v>
      </c>
      <c r="F147" s="21">
        <f t="shared" si="10"/>
        <v>1509.385310687491</v>
      </c>
      <c r="G147" s="21">
        <f t="shared" si="11"/>
        <v>1484.4759176188334</v>
      </c>
      <c r="H147" s="21">
        <f>MIN(extraPmt+L147,J146-G147)</f>
        <v>500</v>
      </c>
      <c r="I147" s="21">
        <f t="shared" si="13"/>
        <v>3493.8612283063244</v>
      </c>
      <c r="J147" s="21">
        <f t="shared" si="14"/>
        <v>256767.29162880813</v>
      </c>
      <c r="L147" s="4"/>
    </row>
    <row r="148" spans="5:12" x14ac:dyDescent="0.25">
      <c r="E148" s="4">
        <f t="shared" si="12"/>
        <v>144</v>
      </c>
      <c r="F148" s="21">
        <f t="shared" si="10"/>
        <v>1497.8092011680476</v>
      </c>
      <c r="G148" s="21">
        <f t="shared" si="11"/>
        <v>1496.0520271382768</v>
      </c>
      <c r="H148" s="21">
        <f>MIN(extraPmt+L148,J147-G148)</f>
        <v>500</v>
      </c>
      <c r="I148" s="21">
        <f t="shared" si="13"/>
        <v>3493.8612283063244</v>
      </c>
      <c r="J148" s="21">
        <f t="shared" si="14"/>
        <v>254771.23960166986</v>
      </c>
      <c r="L148" s="4"/>
    </row>
    <row r="149" spans="5:12" x14ac:dyDescent="0.25">
      <c r="E149" s="4">
        <f t="shared" si="12"/>
        <v>145</v>
      </c>
      <c r="F149" s="21">
        <f t="shared" si="10"/>
        <v>1486.1655643430743</v>
      </c>
      <c r="G149" s="21">
        <f t="shared" si="11"/>
        <v>1507.6956639632501</v>
      </c>
      <c r="H149" s="21">
        <f>MIN(extraPmt+L149,J148-G149)</f>
        <v>500</v>
      </c>
      <c r="I149" s="21">
        <f t="shared" si="13"/>
        <v>3493.8612283063244</v>
      </c>
      <c r="J149" s="21">
        <f t="shared" si="14"/>
        <v>252763.54393770662</v>
      </c>
      <c r="L149" s="4"/>
    </row>
    <row r="150" spans="5:12" x14ac:dyDescent="0.25">
      <c r="E150" s="4">
        <f t="shared" si="12"/>
        <v>146</v>
      </c>
      <c r="F150" s="21">
        <f t="shared" si="10"/>
        <v>1474.4540063032889</v>
      </c>
      <c r="G150" s="21">
        <f t="shared" si="11"/>
        <v>1519.4072220030355</v>
      </c>
      <c r="H150" s="21">
        <f>MIN(extraPmt+L150,J149-G150)</f>
        <v>500</v>
      </c>
      <c r="I150" s="21">
        <f t="shared" si="13"/>
        <v>3493.8612283063244</v>
      </c>
      <c r="J150" s="21">
        <f t="shared" si="14"/>
        <v>250744.13671570359</v>
      </c>
      <c r="L150" s="4"/>
    </row>
    <row r="151" spans="5:12" x14ac:dyDescent="0.25">
      <c r="E151" s="4">
        <f t="shared" si="12"/>
        <v>147</v>
      </c>
      <c r="F151" s="21">
        <f t="shared" si="10"/>
        <v>1462.6741308416042</v>
      </c>
      <c r="G151" s="21">
        <f t="shared" si="11"/>
        <v>1531.1870974647202</v>
      </c>
      <c r="H151" s="21">
        <f>MIN(extraPmt+L151,J150-G151)</f>
        <v>500</v>
      </c>
      <c r="I151" s="21">
        <f t="shared" si="13"/>
        <v>3493.8612283063244</v>
      </c>
      <c r="J151" s="21">
        <f t="shared" si="14"/>
        <v>248712.94961823887</v>
      </c>
      <c r="L151" s="4"/>
    </row>
    <row r="152" spans="5:12" x14ac:dyDescent="0.25">
      <c r="E152" s="4">
        <f t="shared" si="12"/>
        <v>148</v>
      </c>
      <c r="F152" s="21">
        <f t="shared" si="10"/>
        <v>1450.8255394397268</v>
      </c>
      <c r="G152" s="21">
        <f t="shared" si="11"/>
        <v>1543.0356888665976</v>
      </c>
      <c r="H152" s="21">
        <f>MIN(extraPmt+L152,J151-G152)</f>
        <v>500</v>
      </c>
      <c r="I152" s="21">
        <f t="shared" si="13"/>
        <v>3493.8612283063244</v>
      </c>
      <c r="J152" s="21">
        <f t="shared" si="14"/>
        <v>246669.91392937227</v>
      </c>
      <c r="L152" s="4"/>
    </row>
    <row r="153" spans="5:12" x14ac:dyDescent="0.25">
      <c r="E153" s="4">
        <f t="shared" si="12"/>
        <v>149</v>
      </c>
      <c r="F153" s="21">
        <f t="shared" si="10"/>
        <v>1438.9078312546717</v>
      </c>
      <c r="G153" s="21">
        <f t="shared" si="11"/>
        <v>1554.9533970516527</v>
      </c>
      <c r="H153" s="21">
        <f>MIN(extraPmt+L153,J152-G153)</f>
        <v>500</v>
      </c>
      <c r="I153" s="21">
        <f t="shared" si="13"/>
        <v>3493.8612283063244</v>
      </c>
      <c r="J153" s="21">
        <f t="shared" si="14"/>
        <v>244614.96053232061</v>
      </c>
      <c r="L153" s="4"/>
    </row>
    <row r="154" spans="5:12" x14ac:dyDescent="0.25">
      <c r="E154" s="4">
        <f t="shared" si="12"/>
        <v>150</v>
      </c>
      <c r="F154" s="21">
        <f t="shared" si="10"/>
        <v>1426.9206031052036</v>
      </c>
      <c r="G154" s="21">
        <f t="shared" si="11"/>
        <v>1566.9406252011208</v>
      </c>
      <c r="H154" s="21">
        <f>MIN(extraPmt+L154,J153-G154)</f>
        <v>500</v>
      </c>
      <c r="I154" s="21">
        <f t="shared" si="13"/>
        <v>3493.8612283063244</v>
      </c>
      <c r="J154" s="21">
        <f t="shared" si="14"/>
        <v>242548.01990711948</v>
      </c>
      <c r="L154" s="4"/>
    </row>
    <row r="155" spans="5:12" x14ac:dyDescent="0.25">
      <c r="E155" s="4">
        <f t="shared" si="12"/>
        <v>151</v>
      </c>
      <c r="F155" s="21">
        <f t="shared" si="10"/>
        <v>1414.8634494581972</v>
      </c>
      <c r="G155" s="21">
        <f t="shared" si="11"/>
        <v>1578.9977788481272</v>
      </c>
      <c r="H155" s="21">
        <f>MIN(extraPmt+L155,J154-G155)</f>
        <v>500</v>
      </c>
      <c r="I155" s="21">
        <f t="shared" si="13"/>
        <v>3493.8612283063244</v>
      </c>
      <c r="J155" s="21">
        <f t="shared" si="14"/>
        <v>240469.02212827135</v>
      </c>
      <c r="L155" s="4"/>
    </row>
    <row r="156" spans="5:12" x14ac:dyDescent="0.25">
      <c r="E156" s="4">
        <f t="shared" si="12"/>
        <v>152</v>
      </c>
      <c r="F156" s="21">
        <f t="shared" si="10"/>
        <v>1402.7359624149165</v>
      </c>
      <c r="G156" s="21">
        <f t="shared" si="11"/>
        <v>1591.1252658914079</v>
      </c>
      <c r="H156" s="21">
        <f>MIN(extraPmt+L156,J155-G156)</f>
        <v>500</v>
      </c>
      <c r="I156" s="21">
        <f t="shared" si="13"/>
        <v>3493.8612283063244</v>
      </c>
      <c r="J156" s="21">
        <f t="shared" si="14"/>
        <v>238377.89686237994</v>
      </c>
      <c r="L156" s="4"/>
    </row>
    <row r="157" spans="5:12" x14ac:dyDescent="0.25">
      <c r="E157" s="4">
        <f t="shared" si="12"/>
        <v>153</v>
      </c>
      <c r="F157" s="21">
        <f t="shared" si="10"/>
        <v>1390.5377316972165</v>
      </c>
      <c r="G157" s="21">
        <f t="shared" si="11"/>
        <v>1603.3234966091079</v>
      </c>
      <c r="H157" s="21">
        <f>MIN(extraPmt+L157,J156-G157)</f>
        <v>500</v>
      </c>
      <c r="I157" s="21">
        <f t="shared" si="13"/>
        <v>3493.8612283063244</v>
      </c>
      <c r="J157" s="21">
        <f t="shared" si="14"/>
        <v>236274.57336577083</v>
      </c>
      <c r="L157" s="4"/>
    </row>
    <row r="158" spans="5:12" x14ac:dyDescent="0.25">
      <c r="E158" s="4">
        <f t="shared" si="12"/>
        <v>154</v>
      </c>
      <c r="F158" s="21">
        <f t="shared" si="10"/>
        <v>1378.2683446336632</v>
      </c>
      <c r="G158" s="21">
        <f t="shared" si="11"/>
        <v>1615.5928836726612</v>
      </c>
      <c r="H158" s="21">
        <f>MIN(extraPmt+L158,J157-G158)</f>
        <v>500</v>
      </c>
      <c r="I158" s="21">
        <f t="shared" si="13"/>
        <v>3493.8612283063244</v>
      </c>
      <c r="J158" s="21">
        <f t="shared" si="14"/>
        <v>234158.98048209818</v>
      </c>
      <c r="L158" s="4"/>
    </row>
    <row r="159" spans="5:12" x14ac:dyDescent="0.25">
      <c r="E159" s="4">
        <f t="shared" si="12"/>
        <v>155</v>
      </c>
      <c r="F159" s="21">
        <f t="shared" si="10"/>
        <v>1365.9273861455729</v>
      </c>
      <c r="G159" s="21">
        <f t="shared" si="11"/>
        <v>1627.9338421607515</v>
      </c>
      <c r="H159" s="21">
        <f>MIN(extraPmt+L159,J158-G159)</f>
        <v>500</v>
      </c>
      <c r="I159" s="21">
        <f t="shared" si="13"/>
        <v>3493.8612283063244</v>
      </c>
      <c r="J159" s="21">
        <f t="shared" si="14"/>
        <v>232031.04663993744</v>
      </c>
      <c r="L159" s="4"/>
    </row>
    <row r="160" spans="5:12" x14ac:dyDescent="0.25">
      <c r="E160" s="4">
        <f t="shared" si="12"/>
        <v>156</v>
      </c>
      <c r="F160" s="21">
        <f t="shared" si="10"/>
        <v>1353.5144387329685</v>
      </c>
      <c r="G160" s="21">
        <f t="shared" si="11"/>
        <v>1640.3467895733559</v>
      </c>
      <c r="H160" s="21">
        <f>MIN(extraPmt+L160,J159-G160)</f>
        <v>500</v>
      </c>
      <c r="I160" s="21">
        <f t="shared" si="13"/>
        <v>3493.8612283063244</v>
      </c>
      <c r="J160" s="21">
        <f t="shared" si="14"/>
        <v>229890.69985036409</v>
      </c>
      <c r="L160" s="4"/>
    </row>
    <row r="161" spans="5:12" x14ac:dyDescent="0.25">
      <c r="E161" s="4">
        <f t="shared" si="12"/>
        <v>157</v>
      </c>
      <c r="F161" s="21">
        <f t="shared" si="10"/>
        <v>1341.0290824604574</v>
      </c>
      <c r="G161" s="21">
        <f t="shared" si="11"/>
        <v>1652.832145845867</v>
      </c>
      <c r="H161" s="21">
        <f>MIN(extraPmt+L161,J160-G161)</f>
        <v>500</v>
      </c>
      <c r="I161" s="21">
        <f t="shared" si="13"/>
        <v>3493.8612283063244</v>
      </c>
      <c r="J161" s="21">
        <f t="shared" si="14"/>
        <v>227737.86770451823</v>
      </c>
      <c r="L161" s="4"/>
    </row>
    <row r="162" spans="5:12" x14ac:dyDescent="0.25">
      <c r="E162" s="4">
        <f t="shared" si="12"/>
        <v>158</v>
      </c>
      <c r="F162" s="21">
        <f t="shared" si="10"/>
        <v>1328.470894943023</v>
      </c>
      <c r="G162" s="21">
        <f t="shared" si="11"/>
        <v>1665.3903333633014</v>
      </c>
      <c r="H162" s="21">
        <f>MIN(extraPmt+L162,J161-G162)</f>
        <v>500</v>
      </c>
      <c r="I162" s="21">
        <f t="shared" si="13"/>
        <v>3493.8612283063244</v>
      </c>
      <c r="J162" s="21">
        <f t="shared" si="14"/>
        <v>225572.47737115494</v>
      </c>
      <c r="L162" s="4"/>
    </row>
    <row r="163" spans="5:12" x14ac:dyDescent="0.25">
      <c r="E163" s="4">
        <f t="shared" si="12"/>
        <v>159</v>
      </c>
      <c r="F163" s="21">
        <f t="shared" si="10"/>
        <v>1315.8394513317373</v>
      </c>
      <c r="G163" s="21">
        <f t="shared" si="11"/>
        <v>1678.0217769745871</v>
      </c>
      <c r="H163" s="21">
        <f>MIN(extraPmt+L163,J162-G163)</f>
        <v>500</v>
      </c>
      <c r="I163" s="21">
        <f t="shared" si="13"/>
        <v>3493.8612283063244</v>
      </c>
      <c r="J163" s="21">
        <f t="shared" si="14"/>
        <v>223394.45559418036</v>
      </c>
      <c r="L163" s="4"/>
    </row>
    <row r="164" spans="5:12" x14ac:dyDescent="0.25">
      <c r="E164" s="4">
        <f t="shared" si="12"/>
        <v>160</v>
      </c>
      <c r="F164" s="21">
        <f t="shared" si="10"/>
        <v>1303.1343242993855</v>
      </c>
      <c r="G164" s="21">
        <f t="shared" si="11"/>
        <v>1690.7269040069389</v>
      </c>
      <c r="H164" s="21">
        <f>MIN(extraPmt+L164,J163-G164)</f>
        <v>500</v>
      </c>
      <c r="I164" s="21">
        <f t="shared" si="13"/>
        <v>3493.8612283063244</v>
      </c>
      <c r="J164" s="21">
        <f t="shared" si="14"/>
        <v>221203.72869017342</v>
      </c>
      <c r="L164" s="4"/>
    </row>
    <row r="165" spans="5:12" x14ac:dyDescent="0.25">
      <c r="E165" s="4">
        <f t="shared" si="12"/>
        <v>161</v>
      </c>
      <c r="F165" s="21">
        <f t="shared" si="10"/>
        <v>1290.3550840260116</v>
      </c>
      <c r="G165" s="21">
        <f t="shared" si="11"/>
        <v>1703.5061442803128</v>
      </c>
      <c r="H165" s="21">
        <f>MIN(extraPmt+L165,J164-G165)</f>
        <v>500</v>
      </c>
      <c r="I165" s="21">
        <f t="shared" si="13"/>
        <v>3493.8612283063244</v>
      </c>
      <c r="J165" s="21">
        <f t="shared" si="14"/>
        <v>219000.22254589311</v>
      </c>
      <c r="L165" s="4"/>
    </row>
    <row r="166" spans="5:12" x14ac:dyDescent="0.25">
      <c r="E166" s="4">
        <f t="shared" si="12"/>
        <v>162</v>
      </c>
      <c r="F166" s="21">
        <f t="shared" si="10"/>
        <v>1277.5012981843765</v>
      </c>
      <c r="G166" s="21">
        <f t="shared" si="11"/>
        <v>1716.3599301219479</v>
      </c>
      <c r="H166" s="21">
        <f>MIN(extraPmt+L166,J165-G166)</f>
        <v>500</v>
      </c>
      <c r="I166" s="21">
        <f t="shared" si="13"/>
        <v>3493.8612283063244</v>
      </c>
      <c r="J166" s="21">
        <f t="shared" si="14"/>
        <v>216783.86261577116</v>
      </c>
      <c r="L166" s="4"/>
    </row>
    <row r="167" spans="5:12" x14ac:dyDescent="0.25">
      <c r="E167" s="4">
        <f t="shared" si="12"/>
        <v>163</v>
      </c>
      <c r="F167" s="21">
        <f t="shared" si="10"/>
        <v>1264.5725319253318</v>
      </c>
      <c r="G167" s="21">
        <f t="shared" si="11"/>
        <v>1729.2886963809926</v>
      </c>
      <c r="H167" s="21">
        <f>MIN(extraPmt+L167,J166-G167)</f>
        <v>500</v>
      </c>
      <c r="I167" s="21">
        <f t="shared" si="13"/>
        <v>3493.8612283063244</v>
      </c>
      <c r="J167" s="21">
        <f t="shared" si="14"/>
        <v>214554.57391939015</v>
      </c>
      <c r="L167" s="4"/>
    </row>
    <row r="168" spans="5:12" x14ac:dyDescent="0.25">
      <c r="E168" s="4">
        <f t="shared" si="12"/>
        <v>164</v>
      </c>
      <c r="F168" s="21">
        <f t="shared" si="10"/>
        <v>1251.5683478631092</v>
      </c>
      <c r="G168" s="21">
        <f t="shared" si="11"/>
        <v>1742.2928804432152</v>
      </c>
      <c r="H168" s="21">
        <f>MIN(extraPmt+L168,J167-G168)</f>
        <v>500</v>
      </c>
      <c r="I168" s="21">
        <f t="shared" si="13"/>
        <v>3493.8612283063244</v>
      </c>
      <c r="J168" s="21">
        <f t="shared" si="14"/>
        <v>212312.28103894694</v>
      </c>
      <c r="L168" s="4"/>
    </row>
    <row r="169" spans="5:12" x14ac:dyDescent="0.25">
      <c r="E169" s="4">
        <f t="shared" si="12"/>
        <v>165</v>
      </c>
      <c r="F169" s="21">
        <f t="shared" si="10"/>
        <v>1238.4883060605239</v>
      </c>
      <c r="G169" s="21">
        <f t="shared" si="11"/>
        <v>1755.3729222458005</v>
      </c>
      <c r="H169" s="21">
        <f>MIN(extraPmt+L169,J168-G169)</f>
        <v>500</v>
      </c>
      <c r="I169" s="21">
        <f t="shared" si="13"/>
        <v>3493.8612283063244</v>
      </c>
      <c r="J169" s="21">
        <f t="shared" si="14"/>
        <v>210056.90811670115</v>
      </c>
      <c r="L169" s="4"/>
    </row>
    <row r="170" spans="5:12" x14ac:dyDescent="0.25">
      <c r="E170" s="4">
        <f t="shared" si="12"/>
        <v>166</v>
      </c>
      <c r="F170" s="21">
        <f t="shared" si="10"/>
        <v>1225.3319640140901</v>
      </c>
      <c r="G170" s="21">
        <f t="shared" si="11"/>
        <v>1768.5292642922343</v>
      </c>
      <c r="H170" s="21">
        <f>MIN(extraPmt+L170,J169-G170)</f>
        <v>500</v>
      </c>
      <c r="I170" s="21">
        <f t="shared" si="13"/>
        <v>3493.8612283063244</v>
      </c>
      <c r="J170" s="21">
        <f t="shared" si="14"/>
        <v>207788.3788524089</v>
      </c>
      <c r="L170" s="4"/>
    </row>
    <row r="171" spans="5:12" x14ac:dyDescent="0.25">
      <c r="E171" s="4">
        <f t="shared" si="12"/>
        <v>167</v>
      </c>
      <c r="F171" s="21">
        <f t="shared" si="10"/>
        <v>1212.0988766390522</v>
      </c>
      <c r="G171" s="21">
        <f t="shared" si="11"/>
        <v>1781.7623516672722</v>
      </c>
      <c r="H171" s="21">
        <f>MIN(extraPmt+L171,J170-G171)</f>
        <v>500</v>
      </c>
      <c r="I171" s="21">
        <f t="shared" si="13"/>
        <v>3493.8612283063244</v>
      </c>
      <c r="J171" s="21">
        <f t="shared" si="14"/>
        <v>205506.61650074163</v>
      </c>
      <c r="L171" s="4"/>
    </row>
    <row r="172" spans="5:12" x14ac:dyDescent="0.25">
      <c r="E172" s="4">
        <f t="shared" si="12"/>
        <v>168</v>
      </c>
      <c r="F172" s="21">
        <f t="shared" si="10"/>
        <v>1198.7885962543262</v>
      </c>
      <c r="G172" s="21">
        <f t="shared" si="11"/>
        <v>1795.0726320519982</v>
      </c>
      <c r="H172" s="21">
        <f>MIN(extraPmt+L172,J171-G172)</f>
        <v>500</v>
      </c>
      <c r="I172" s="21">
        <f t="shared" si="13"/>
        <v>3493.8612283063244</v>
      </c>
      <c r="J172" s="21">
        <f t="shared" si="14"/>
        <v>203211.54386868962</v>
      </c>
      <c r="L172" s="4"/>
    </row>
    <row r="173" spans="5:12" x14ac:dyDescent="0.25">
      <c r="E173" s="4">
        <f t="shared" si="12"/>
        <v>169</v>
      </c>
      <c r="F173" s="21">
        <f t="shared" si="10"/>
        <v>1185.4006725673562</v>
      </c>
      <c r="G173" s="21">
        <f t="shared" si="11"/>
        <v>1808.4605557389682</v>
      </c>
      <c r="H173" s="21">
        <f>MIN(extraPmt+L173,J172-G173)</f>
        <v>500</v>
      </c>
      <c r="I173" s="21">
        <f t="shared" si="13"/>
        <v>3493.8612283063244</v>
      </c>
      <c r="J173" s="21">
        <f t="shared" si="14"/>
        <v>200903.08331295065</v>
      </c>
      <c r="L173" s="4"/>
    </row>
    <row r="174" spans="5:12" x14ac:dyDescent="0.25">
      <c r="E174" s="4">
        <f t="shared" si="12"/>
        <v>170</v>
      </c>
      <c r="F174" s="21">
        <f t="shared" si="10"/>
        <v>1171.934652658879</v>
      </c>
      <c r="G174" s="21">
        <f t="shared" si="11"/>
        <v>1821.9265756474454</v>
      </c>
      <c r="H174" s="21">
        <f>MIN(extraPmt+L174,J173-G174)</f>
        <v>500</v>
      </c>
      <c r="I174" s="21">
        <f t="shared" si="13"/>
        <v>3493.8612283063244</v>
      </c>
      <c r="J174" s="21">
        <f t="shared" si="14"/>
        <v>198581.15673730322</v>
      </c>
      <c r="L174" s="4"/>
    </row>
    <row r="175" spans="5:12" x14ac:dyDescent="0.25">
      <c r="E175" s="4">
        <f t="shared" si="12"/>
        <v>171</v>
      </c>
      <c r="F175" s="21">
        <f t="shared" si="10"/>
        <v>1158.3900809676022</v>
      </c>
      <c r="G175" s="21">
        <f t="shared" si="11"/>
        <v>1835.4711473387222</v>
      </c>
      <c r="H175" s="21">
        <f>MIN(extraPmt+L175,J174-G175)</f>
        <v>500</v>
      </c>
      <c r="I175" s="21">
        <f t="shared" si="13"/>
        <v>3493.8612283063244</v>
      </c>
      <c r="J175" s="21">
        <f t="shared" si="14"/>
        <v>196245.6855899645</v>
      </c>
      <c r="L175" s="4"/>
    </row>
    <row r="176" spans="5:12" x14ac:dyDescent="0.25">
      <c r="E176" s="4">
        <f t="shared" si="12"/>
        <v>172</v>
      </c>
      <c r="F176" s="21">
        <f t="shared" si="10"/>
        <v>1144.766499274793</v>
      </c>
      <c r="G176" s="21">
        <f t="shared" si="11"/>
        <v>1849.0947290315314</v>
      </c>
      <c r="H176" s="21">
        <f>MIN(extraPmt+L176,J175-G176)</f>
        <v>500</v>
      </c>
      <c r="I176" s="21">
        <f t="shared" si="13"/>
        <v>3493.8612283063244</v>
      </c>
      <c r="J176" s="21">
        <f t="shared" si="14"/>
        <v>193896.59086093298</v>
      </c>
      <c r="L176" s="4"/>
    </row>
    <row r="177" spans="5:12" x14ac:dyDescent="0.25">
      <c r="E177" s="4">
        <f t="shared" si="12"/>
        <v>173</v>
      </c>
      <c r="F177" s="21">
        <f t="shared" si="10"/>
        <v>1131.0634466887757</v>
      </c>
      <c r="G177" s="21">
        <f t="shared" si="11"/>
        <v>1862.7977816175487</v>
      </c>
      <c r="H177" s="21">
        <f>MIN(extraPmt+L177,J176-G177)</f>
        <v>500</v>
      </c>
      <c r="I177" s="21">
        <f t="shared" si="13"/>
        <v>3493.8612283063244</v>
      </c>
      <c r="J177" s="21">
        <f t="shared" si="14"/>
        <v>191533.79307931542</v>
      </c>
      <c r="L177" s="4"/>
    </row>
    <row r="178" spans="5:12" x14ac:dyDescent="0.25">
      <c r="E178" s="4">
        <f t="shared" si="12"/>
        <v>174</v>
      </c>
      <c r="F178" s="21">
        <f t="shared" si="10"/>
        <v>1117.2804596293402</v>
      </c>
      <c r="G178" s="21">
        <f t="shared" si="11"/>
        <v>1876.5807686769842</v>
      </c>
      <c r="H178" s="21">
        <f>MIN(extraPmt+L178,J177-G178)</f>
        <v>500</v>
      </c>
      <c r="I178" s="21">
        <f t="shared" si="13"/>
        <v>3493.8612283063244</v>
      </c>
      <c r="J178" s="21">
        <f t="shared" si="14"/>
        <v>189157.21231063842</v>
      </c>
      <c r="L178" s="4"/>
    </row>
    <row r="179" spans="5:12" x14ac:dyDescent="0.25">
      <c r="E179" s="4">
        <f t="shared" si="12"/>
        <v>175</v>
      </c>
      <c r="F179" s="21">
        <f t="shared" si="10"/>
        <v>1103.4170718120574</v>
      </c>
      <c r="G179" s="21">
        <f t="shared" si="11"/>
        <v>1890.444156494267</v>
      </c>
      <c r="H179" s="21">
        <f>MIN(extraPmt+L179,J178-G179)</f>
        <v>500</v>
      </c>
      <c r="I179" s="21">
        <f t="shared" si="13"/>
        <v>3493.8612283063244</v>
      </c>
      <c r="J179" s="21">
        <f t="shared" si="14"/>
        <v>186766.76815414417</v>
      </c>
      <c r="L179" s="4"/>
    </row>
    <row r="180" spans="5:12" x14ac:dyDescent="0.25">
      <c r="E180" s="4">
        <f t="shared" si="12"/>
        <v>176</v>
      </c>
      <c r="F180" s="21">
        <f t="shared" si="10"/>
        <v>1089.4728142325077</v>
      </c>
      <c r="G180" s="21">
        <f t="shared" si="11"/>
        <v>1904.3884140738166</v>
      </c>
      <c r="H180" s="21">
        <f>MIN(extraPmt+L180,J179-G180)</f>
        <v>500</v>
      </c>
      <c r="I180" s="21">
        <f t="shared" si="13"/>
        <v>3493.8612283063244</v>
      </c>
      <c r="J180" s="21">
        <f t="shared" si="14"/>
        <v>184362.37974007035</v>
      </c>
      <c r="L180" s="4"/>
    </row>
    <row r="181" spans="5:12" x14ac:dyDescent="0.25">
      <c r="E181" s="4">
        <f t="shared" si="12"/>
        <v>177</v>
      </c>
      <c r="F181" s="21">
        <f t="shared" si="10"/>
        <v>1075.4472151504103</v>
      </c>
      <c r="G181" s="21">
        <f t="shared" si="11"/>
        <v>1918.4140131559141</v>
      </c>
      <c r="H181" s="21">
        <f>MIN(extraPmt+L181,J180-G181)</f>
        <v>500</v>
      </c>
      <c r="I181" s="21">
        <f t="shared" si="13"/>
        <v>3493.8612283063244</v>
      </c>
      <c r="J181" s="21">
        <f t="shared" si="14"/>
        <v>181943.96572691444</v>
      </c>
      <c r="L181" s="4"/>
    </row>
    <row r="182" spans="5:12" x14ac:dyDescent="0.25">
      <c r="E182" s="4">
        <f t="shared" si="12"/>
        <v>178</v>
      </c>
      <c r="F182" s="21">
        <f t="shared" si="10"/>
        <v>1061.3398000736677</v>
      </c>
      <c r="G182" s="21">
        <f t="shared" si="11"/>
        <v>1932.5214282326567</v>
      </c>
      <c r="H182" s="21">
        <f>MIN(extraPmt+L182,J181-G182)</f>
        <v>500</v>
      </c>
      <c r="I182" s="21">
        <f t="shared" si="13"/>
        <v>3493.8612283063244</v>
      </c>
      <c r="J182" s="21">
        <f t="shared" si="14"/>
        <v>179511.44429868177</v>
      </c>
      <c r="L182" s="4"/>
    </row>
    <row r="183" spans="5:12" x14ac:dyDescent="0.25">
      <c r="E183" s="4">
        <f t="shared" si="12"/>
        <v>179</v>
      </c>
      <c r="F183" s="21">
        <f t="shared" si="10"/>
        <v>1047.1500917423105</v>
      </c>
      <c r="G183" s="21">
        <f t="shared" si="11"/>
        <v>1946.7111365640139</v>
      </c>
      <c r="H183" s="21">
        <f>MIN(extraPmt+L183,J182-G183)</f>
        <v>500</v>
      </c>
      <c r="I183" s="21">
        <f t="shared" si="13"/>
        <v>3493.8612283063244</v>
      </c>
      <c r="J183" s="21">
        <f t="shared" si="14"/>
        <v>177064.73316211777</v>
      </c>
      <c r="L183" s="4"/>
    </row>
    <row r="184" spans="5:12" x14ac:dyDescent="0.25">
      <c r="E184" s="4">
        <f t="shared" si="12"/>
        <v>180</v>
      </c>
      <c r="F184" s="21">
        <f t="shared" si="10"/>
        <v>1032.8776101123538</v>
      </c>
      <c r="G184" s="21">
        <f t="shared" si="11"/>
        <v>1960.9836181939706</v>
      </c>
      <c r="H184" s="21">
        <f>MIN(extraPmt+L184,J183-G184)</f>
        <v>500</v>
      </c>
      <c r="I184" s="21">
        <f t="shared" si="13"/>
        <v>3493.8612283063244</v>
      </c>
      <c r="J184" s="21">
        <f t="shared" si="14"/>
        <v>174603.7495439238</v>
      </c>
      <c r="L184" s="4"/>
    </row>
    <row r="185" spans="5:12" x14ac:dyDescent="0.25">
      <c r="E185" s="4">
        <f t="shared" si="12"/>
        <v>181</v>
      </c>
      <c r="F185" s="21">
        <f t="shared" si="10"/>
        <v>1018.5218723395556</v>
      </c>
      <c r="G185" s="21">
        <f t="shared" si="11"/>
        <v>1975.3393559667688</v>
      </c>
      <c r="H185" s="21">
        <f>MIN(extraPmt+L185,J184-G185)</f>
        <v>500</v>
      </c>
      <c r="I185" s="21">
        <f t="shared" si="13"/>
        <v>3493.8612283063244</v>
      </c>
      <c r="J185" s="21">
        <f t="shared" si="14"/>
        <v>172128.41018795702</v>
      </c>
      <c r="L185" s="4"/>
    </row>
    <row r="186" spans="5:12" x14ac:dyDescent="0.25">
      <c r="E186" s="4">
        <f t="shared" si="12"/>
        <v>182</v>
      </c>
      <c r="F186" s="21">
        <f t="shared" si="10"/>
        <v>1004.0823927630827</v>
      </c>
      <c r="G186" s="21">
        <f t="shared" si="11"/>
        <v>1989.7788355432417</v>
      </c>
      <c r="H186" s="21">
        <f>MIN(extraPmt+L186,J185-G186)</f>
        <v>500</v>
      </c>
      <c r="I186" s="21">
        <f t="shared" si="13"/>
        <v>3493.8612283063244</v>
      </c>
      <c r="J186" s="21">
        <f t="shared" si="14"/>
        <v>169638.63135241379</v>
      </c>
      <c r="L186" s="4"/>
    </row>
    <row r="187" spans="5:12" x14ac:dyDescent="0.25">
      <c r="E187" s="4">
        <f t="shared" si="12"/>
        <v>183</v>
      </c>
      <c r="F187" s="21">
        <f t="shared" si="10"/>
        <v>989.5586828890805</v>
      </c>
      <c r="G187" s="21">
        <f t="shared" si="11"/>
        <v>2004.3025454172439</v>
      </c>
      <c r="H187" s="21">
        <f>MIN(extraPmt+L187,J186-G187)</f>
        <v>500</v>
      </c>
      <c r="I187" s="21">
        <f t="shared" si="13"/>
        <v>3493.8612283063244</v>
      </c>
      <c r="J187" s="21">
        <f t="shared" si="14"/>
        <v>167134.32880699655</v>
      </c>
      <c r="L187" s="4"/>
    </row>
    <row r="188" spans="5:12" x14ac:dyDescent="0.25">
      <c r="E188" s="4">
        <f t="shared" si="12"/>
        <v>184</v>
      </c>
      <c r="F188" s="21">
        <f t="shared" si="10"/>
        <v>974.95025137414666</v>
      </c>
      <c r="G188" s="21">
        <f t="shared" si="11"/>
        <v>2018.9109769321776</v>
      </c>
      <c r="H188" s="21">
        <f>MIN(extraPmt+L188,J187-G188)</f>
        <v>500</v>
      </c>
      <c r="I188" s="21">
        <f t="shared" si="13"/>
        <v>3493.8612283063244</v>
      </c>
      <c r="J188" s="21">
        <f t="shared" si="14"/>
        <v>164615.41783006437</v>
      </c>
      <c r="L188" s="4"/>
    </row>
    <row r="189" spans="5:12" x14ac:dyDescent="0.25">
      <c r="E189" s="4">
        <f t="shared" si="12"/>
        <v>185</v>
      </c>
      <c r="F189" s="21">
        <f t="shared" si="10"/>
        <v>960.2566040087089</v>
      </c>
      <c r="G189" s="21">
        <f t="shared" si="11"/>
        <v>2033.6046242976154</v>
      </c>
      <c r="H189" s="21">
        <f>MIN(extraPmt+L189,J188-G189)</f>
        <v>500</v>
      </c>
      <c r="I189" s="21">
        <f t="shared" si="13"/>
        <v>3493.8612283063244</v>
      </c>
      <c r="J189" s="21">
        <f t="shared" si="14"/>
        <v>162081.81320576675</v>
      </c>
      <c r="L189" s="4"/>
    </row>
    <row r="190" spans="5:12" x14ac:dyDescent="0.25">
      <c r="E190" s="4">
        <f t="shared" si="12"/>
        <v>186</v>
      </c>
      <c r="F190" s="21">
        <f t="shared" si="10"/>
        <v>945.47724370030619</v>
      </c>
      <c r="G190" s="21">
        <f t="shared" si="11"/>
        <v>2048.3839846060182</v>
      </c>
      <c r="H190" s="21">
        <f>MIN(extraPmt+L190,J189-G190)</f>
        <v>500</v>
      </c>
      <c r="I190" s="21">
        <f t="shared" si="13"/>
        <v>3493.8612283063244</v>
      </c>
      <c r="J190" s="21">
        <f t="shared" si="14"/>
        <v>159533.42922116074</v>
      </c>
      <c r="L190" s="4"/>
    </row>
    <row r="191" spans="5:12" x14ac:dyDescent="0.25">
      <c r="E191" s="4">
        <f t="shared" si="12"/>
        <v>187</v>
      </c>
      <c r="F191" s="21">
        <f t="shared" si="10"/>
        <v>930.61167045677109</v>
      </c>
      <c r="G191" s="21">
        <f t="shared" si="11"/>
        <v>2063.2495578495532</v>
      </c>
      <c r="H191" s="21">
        <f>MIN(extraPmt+L191,J190-G191)</f>
        <v>500</v>
      </c>
      <c r="I191" s="21">
        <f t="shared" si="13"/>
        <v>3493.8612283063244</v>
      </c>
      <c r="J191" s="21">
        <f t="shared" si="14"/>
        <v>156970.1796633112</v>
      </c>
      <c r="L191" s="4"/>
    </row>
    <row r="192" spans="5:12" x14ac:dyDescent="0.25">
      <c r="E192" s="4">
        <f t="shared" si="12"/>
        <v>188</v>
      </c>
      <c r="F192" s="21">
        <f t="shared" si="10"/>
        <v>915.65938136931538</v>
      </c>
      <c r="G192" s="21">
        <f t="shared" si="11"/>
        <v>2078.2018469370091</v>
      </c>
      <c r="H192" s="21">
        <f>MIN(extraPmt+L192,J191-G192)</f>
        <v>500</v>
      </c>
      <c r="I192" s="21">
        <f t="shared" si="13"/>
        <v>3493.8612283063244</v>
      </c>
      <c r="J192" s="21">
        <f t="shared" si="14"/>
        <v>154391.97781637419</v>
      </c>
      <c r="L192" s="4"/>
    </row>
    <row r="193" spans="5:12" x14ac:dyDescent="0.25">
      <c r="E193" s="4">
        <f t="shared" si="12"/>
        <v>189</v>
      </c>
      <c r="F193" s="21">
        <f t="shared" si="10"/>
        <v>900.6198705955162</v>
      </c>
      <c r="G193" s="21">
        <f t="shared" si="11"/>
        <v>2093.2413577108082</v>
      </c>
      <c r="H193" s="21">
        <f>MIN(extraPmt+L193,J192-G193)</f>
        <v>500</v>
      </c>
      <c r="I193" s="21">
        <f t="shared" si="13"/>
        <v>3493.8612283063244</v>
      </c>
      <c r="J193" s="21">
        <f t="shared" si="14"/>
        <v>151798.73645866339</v>
      </c>
      <c r="L193" s="4"/>
    </row>
    <row r="194" spans="5:12" x14ac:dyDescent="0.25">
      <c r="E194" s="4">
        <f t="shared" si="12"/>
        <v>190</v>
      </c>
      <c r="F194" s="21">
        <f t="shared" si="10"/>
        <v>885.49262934220314</v>
      </c>
      <c r="G194" s="21">
        <f t="shared" si="11"/>
        <v>2108.3685989641212</v>
      </c>
      <c r="H194" s="21">
        <f>MIN(extraPmt+L194,J193-G194)</f>
        <v>500</v>
      </c>
      <c r="I194" s="21">
        <f t="shared" si="13"/>
        <v>3493.8612283063244</v>
      </c>
      <c r="J194" s="21">
        <f t="shared" si="14"/>
        <v>149190.36785969927</v>
      </c>
      <c r="L194" s="4"/>
    </row>
    <row r="195" spans="5:12" x14ac:dyDescent="0.25">
      <c r="E195" s="4">
        <f t="shared" si="12"/>
        <v>191</v>
      </c>
      <c r="F195" s="21">
        <f t="shared" si="10"/>
        <v>870.27714584824582</v>
      </c>
      <c r="G195" s="21">
        <f t="shared" si="11"/>
        <v>2123.5840824580787</v>
      </c>
      <c r="H195" s="21">
        <f>MIN(extraPmt+L195,J194-G195)</f>
        <v>500</v>
      </c>
      <c r="I195" s="21">
        <f t="shared" si="13"/>
        <v>3493.8612283063244</v>
      </c>
      <c r="J195" s="21">
        <f t="shared" si="14"/>
        <v>146566.78377724119</v>
      </c>
      <c r="L195" s="4"/>
    </row>
    <row r="196" spans="5:12" x14ac:dyDescent="0.25">
      <c r="E196" s="4">
        <f t="shared" si="12"/>
        <v>192</v>
      </c>
      <c r="F196" s="21">
        <f t="shared" si="10"/>
        <v>854.9729053672404</v>
      </c>
      <c r="G196" s="21">
        <f t="shared" si="11"/>
        <v>2138.888322939084</v>
      </c>
      <c r="H196" s="21">
        <f>MIN(extraPmt+L196,J195-G196)</f>
        <v>500</v>
      </c>
      <c r="I196" s="21">
        <f t="shared" si="13"/>
        <v>3493.8612283063244</v>
      </c>
      <c r="J196" s="21">
        <f t="shared" si="14"/>
        <v>143927.89545430211</v>
      </c>
      <c r="L196" s="4"/>
    </row>
    <row r="197" spans="5:12" x14ac:dyDescent="0.25">
      <c r="E197" s="4">
        <f t="shared" si="12"/>
        <v>193</v>
      </c>
      <c r="F197" s="21">
        <f t="shared" si="10"/>
        <v>839.57939015009572</v>
      </c>
      <c r="G197" s="21">
        <f t="shared" si="11"/>
        <v>2154.2818381562288</v>
      </c>
      <c r="H197" s="21">
        <f>MIN(extraPmt+L197,J196-G197)</f>
        <v>500</v>
      </c>
      <c r="I197" s="21">
        <f t="shared" si="13"/>
        <v>3493.8612283063244</v>
      </c>
      <c r="J197" s="21">
        <f t="shared" si="14"/>
        <v>141273.61361614589</v>
      </c>
      <c r="L197" s="4"/>
    </row>
    <row r="198" spans="5:12" x14ac:dyDescent="0.25">
      <c r="E198" s="4">
        <f t="shared" si="12"/>
        <v>194</v>
      </c>
      <c r="F198" s="21">
        <f t="shared" ref="F198:F261" si="15">J197*rate/12</f>
        <v>824.09607942751779</v>
      </c>
      <c r="G198" s="21">
        <f t="shared" ref="G198:G261" si="16">MIN(pmt-F198,J197)</f>
        <v>2169.7651488788065</v>
      </c>
      <c r="H198" s="21">
        <f>MIN(extraPmt+L198,J197-G198)</f>
        <v>500</v>
      </c>
      <c r="I198" s="21">
        <f t="shared" si="13"/>
        <v>3493.8612283063244</v>
      </c>
      <c r="J198" s="21">
        <f t="shared" si="14"/>
        <v>138603.84846726709</v>
      </c>
      <c r="L198" s="4"/>
    </row>
    <row r="199" spans="5:12" x14ac:dyDescent="0.25">
      <c r="E199" s="4">
        <f t="shared" ref="E199:E262" si="17">E198+1</f>
        <v>195</v>
      </c>
      <c r="F199" s="21">
        <f t="shared" si="15"/>
        <v>808.52244939239142</v>
      </c>
      <c r="G199" s="21">
        <f t="shared" si="16"/>
        <v>2185.3387789139329</v>
      </c>
      <c r="H199" s="21">
        <f>MIN(extraPmt+L199,J198-G199)</f>
        <v>500</v>
      </c>
      <c r="I199" s="21">
        <f t="shared" ref="I199:I262" si="18">F199+G199+H199</f>
        <v>3493.8612283063244</v>
      </c>
      <c r="J199" s="21">
        <f t="shared" ref="J199:J262" si="19">J198-G199-H199</f>
        <v>135918.50968835317</v>
      </c>
      <c r="L199" s="4"/>
    </row>
    <row r="200" spans="5:12" x14ac:dyDescent="0.25">
      <c r="E200" s="4">
        <f t="shared" si="17"/>
        <v>196</v>
      </c>
      <c r="F200" s="21">
        <f t="shared" si="15"/>
        <v>792.85797318206016</v>
      </c>
      <c r="G200" s="21">
        <f t="shared" si="16"/>
        <v>2201.0032551242643</v>
      </c>
      <c r="H200" s="21">
        <f>MIN(extraPmt+L200,J199-G200)</f>
        <v>500</v>
      </c>
      <c r="I200" s="21">
        <f t="shared" si="18"/>
        <v>3493.8612283063244</v>
      </c>
      <c r="J200" s="21">
        <f t="shared" si="19"/>
        <v>133217.5064332289</v>
      </c>
      <c r="L200" s="4"/>
    </row>
    <row r="201" spans="5:12" x14ac:dyDescent="0.25">
      <c r="E201" s="4">
        <f t="shared" si="17"/>
        <v>197</v>
      </c>
      <c r="F201" s="21">
        <f t="shared" si="15"/>
        <v>777.10212086050205</v>
      </c>
      <c r="G201" s="21">
        <f t="shared" si="16"/>
        <v>2216.7591074458223</v>
      </c>
      <c r="H201" s="21">
        <f>MIN(extraPmt+L201,J200-G201)</f>
        <v>500</v>
      </c>
      <c r="I201" s="21">
        <f t="shared" si="18"/>
        <v>3493.8612283063244</v>
      </c>
      <c r="J201" s="21">
        <f t="shared" si="19"/>
        <v>130500.74732578309</v>
      </c>
      <c r="L201" s="4"/>
    </row>
    <row r="202" spans="5:12" x14ac:dyDescent="0.25">
      <c r="E202" s="4">
        <f t="shared" si="17"/>
        <v>198</v>
      </c>
      <c r="F202" s="21">
        <f t="shared" si="15"/>
        <v>761.25435940040143</v>
      </c>
      <c r="G202" s="21">
        <f t="shared" si="16"/>
        <v>2232.606868905923</v>
      </c>
      <c r="H202" s="21">
        <f>MIN(extraPmt+L202,J201-G202)</f>
        <v>500</v>
      </c>
      <c r="I202" s="21">
        <f t="shared" si="18"/>
        <v>3493.8612283063244</v>
      </c>
      <c r="J202" s="21">
        <f t="shared" si="19"/>
        <v>127768.14045687717</v>
      </c>
      <c r="L202" s="4"/>
    </row>
    <row r="203" spans="5:12" x14ac:dyDescent="0.25">
      <c r="E203" s="4">
        <f t="shared" si="17"/>
        <v>199</v>
      </c>
      <c r="F203" s="21">
        <f t="shared" si="15"/>
        <v>745.31415266511692</v>
      </c>
      <c r="G203" s="21">
        <f t="shared" si="16"/>
        <v>2248.5470756412074</v>
      </c>
      <c r="H203" s="21">
        <f>MIN(extraPmt+L203,J202-G203)</f>
        <v>500</v>
      </c>
      <c r="I203" s="21">
        <f t="shared" si="18"/>
        <v>3493.8612283063244</v>
      </c>
      <c r="J203" s="21">
        <f t="shared" si="19"/>
        <v>125019.59338123596</v>
      </c>
      <c r="L203" s="4"/>
    </row>
    <row r="204" spans="5:12" x14ac:dyDescent="0.25">
      <c r="E204" s="4">
        <f t="shared" si="17"/>
        <v>200</v>
      </c>
      <c r="F204" s="21">
        <f t="shared" si="15"/>
        <v>729.28096139054321</v>
      </c>
      <c r="G204" s="21">
        <f t="shared" si="16"/>
        <v>2264.5802669157811</v>
      </c>
      <c r="H204" s="21">
        <f>MIN(extraPmt+L204,J203-G204)</f>
        <v>500</v>
      </c>
      <c r="I204" s="21">
        <f t="shared" si="18"/>
        <v>3493.8612283063244</v>
      </c>
      <c r="J204" s="21">
        <f t="shared" si="19"/>
        <v>122255.01311432017</v>
      </c>
      <c r="L204" s="4"/>
    </row>
    <row r="205" spans="5:12" x14ac:dyDescent="0.25">
      <c r="E205" s="4">
        <f t="shared" si="17"/>
        <v>201</v>
      </c>
      <c r="F205" s="21">
        <f t="shared" si="15"/>
        <v>713.15424316686767</v>
      </c>
      <c r="G205" s="21">
        <f t="shared" si="16"/>
        <v>2280.7069851394567</v>
      </c>
      <c r="H205" s="21">
        <f>MIN(extraPmt+L205,J204-G205)</f>
        <v>500</v>
      </c>
      <c r="I205" s="21">
        <f t="shared" si="18"/>
        <v>3493.8612283063244</v>
      </c>
      <c r="J205" s="21">
        <f t="shared" si="19"/>
        <v>119474.30612918071</v>
      </c>
      <c r="L205" s="4"/>
    </row>
    <row r="206" spans="5:12" x14ac:dyDescent="0.25">
      <c r="E206" s="4">
        <f t="shared" si="17"/>
        <v>202</v>
      </c>
      <c r="F206" s="21">
        <f t="shared" si="15"/>
        <v>696.93345242022087</v>
      </c>
      <c r="G206" s="21">
        <f t="shared" si="16"/>
        <v>2296.9277758861035</v>
      </c>
      <c r="H206" s="21">
        <f>MIN(extraPmt+L206,J205-G206)</f>
        <v>500</v>
      </c>
      <c r="I206" s="21">
        <f t="shared" si="18"/>
        <v>3493.8612283063244</v>
      </c>
      <c r="J206" s="21">
        <f t="shared" si="19"/>
        <v>116677.37835329461</v>
      </c>
      <c r="L206" s="4"/>
    </row>
    <row r="207" spans="5:12" x14ac:dyDescent="0.25">
      <c r="E207" s="4">
        <f t="shared" si="17"/>
        <v>203</v>
      </c>
      <c r="F207" s="21">
        <f t="shared" si="15"/>
        <v>680.61804039421861</v>
      </c>
      <c r="G207" s="21">
        <f t="shared" si="16"/>
        <v>2313.2431879121059</v>
      </c>
      <c r="H207" s="21">
        <f>MIN(extraPmt+L207,J206-G207)</f>
        <v>500</v>
      </c>
      <c r="I207" s="21">
        <f t="shared" si="18"/>
        <v>3493.8612283063244</v>
      </c>
      <c r="J207" s="21">
        <f t="shared" si="19"/>
        <v>113864.13516538251</v>
      </c>
      <c r="L207" s="4"/>
    </row>
    <row r="208" spans="5:12" x14ac:dyDescent="0.25">
      <c r="E208" s="4">
        <f t="shared" si="17"/>
        <v>204</v>
      </c>
      <c r="F208" s="21">
        <f t="shared" si="15"/>
        <v>664.20745513139798</v>
      </c>
      <c r="G208" s="21">
        <f t="shared" si="16"/>
        <v>2329.6537731749263</v>
      </c>
      <c r="H208" s="21">
        <f>MIN(extraPmt+L208,J207-G208)</f>
        <v>500</v>
      </c>
      <c r="I208" s="21">
        <f t="shared" si="18"/>
        <v>3493.8612283063244</v>
      </c>
      <c r="J208" s="21">
        <f t="shared" si="19"/>
        <v>111034.48139220758</v>
      </c>
      <c r="L208" s="4"/>
    </row>
    <row r="209" spans="5:12" x14ac:dyDescent="0.25">
      <c r="E209" s="4">
        <f t="shared" si="17"/>
        <v>205</v>
      </c>
      <c r="F209" s="21">
        <f t="shared" si="15"/>
        <v>647.70114145454431</v>
      </c>
      <c r="G209" s="21">
        <f t="shared" si="16"/>
        <v>2346.1600868517799</v>
      </c>
      <c r="H209" s="21">
        <f>MIN(extraPmt+L209,J208-G209)</f>
        <v>500</v>
      </c>
      <c r="I209" s="21">
        <f t="shared" si="18"/>
        <v>3493.8612283063239</v>
      </c>
      <c r="J209" s="21">
        <f t="shared" si="19"/>
        <v>108188.3213053558</v>
      </c>
      <c r="L209" s="4"/>
    </row>
    <row r="210" spans="5:12" x14ac:dyDescent="0.25">
      <c r="E210" s="4">
        <f t="shared" si="17"/>
        <v>206</v>
      </c>
      <c r="F210" s="21">
        <f t="shared" si="15"/>
        <v>631.09854094790887</v>
      </c>
      <c r="G210" s="21">
        <f t="shared" si="16"/>
        <v>2362.7626873584154</v>
      </c>
      <c r="H210" s="21">
        <f>MIN(extraPmt+L210,J209-G210)</f>
        <v>500</v>
      </c>
      <c r="I210" s="21">
        <f t="shared" si="18"/>
        <v>3493.8612283063244</v>
      </c>
      <c r="J210" s="21">
        <f t="shared" si="19"/>
        <v>105325.55861799739</v>
      </c>
      <c r="L210" s="4"/>
    </row>
    <row r="211" spans="5:12" x14ac:dyDescent="0.25">
      <c r="E211" s="4">
        <f t="shared" si="17"/>
        <v>207</v>
      </c>
      <c r="F211" s="21">
        <f t="shared" si="15"/>
        <v>614.39909193831818</v>
      </c>
      <c r="G211" s="21">
        <f t="shared" si="16"/>
        <v>2379.4621363680062</v>
      </c>
      <c r="H211" s="21">
        <f>MIN(extraPmt+L211,J210-G211)</f>
        <v>500</v>
      </c>
      <c r="I211" s="21">
        <f t="shared" si="18"/>
        <v>3493.8612283063244</v>
      </c>
      <c r="J211" s="21">
        <f t="shared" si="19"/>
        <v>102446.09648162939</v>
      </c>
      <c r="L211" s="4"/>
    </row>
    <row r="212" spans="5:12" x14ac:dyDescent="0.25">
      <c r="E212" s="4">
        <f t="shared" si="17"/>
        <v>208</v>
      </c>
      <c r="F212" s="21">
        <f t="shared" si="15"/>
        <v>597.60222947617149</v>
      </c>
      <c r="G212" s="21">
        <f t="shared" si="16"/>
        <v>2396.2589988301529</v>
      </c>
      <c r="H212" s="21">
        <f>MIN(extraPmt+L212,J211-G212)</f>
        <v>500</v>
      </c>
      <c r="I212" s="21">
        <f t="shared" si="18"/>
        <v>3493.8612283063244</v>
      </c>
      <c r="J212" s="21">
        <f t="shared" si="19"/>
        <v>99549.837482799237</v>
      </c>
      <c r="L212" s="4"/>
    </row>
    <row r="213" spans="5:12" x14ac:dyDescent="0.25">
      <c r="E213" s="4">
        <f t="shared" si="17"/>
        <v>209</v>
      </c>
      <c r="F213" s="21">
        <f t="shared" si="15"/>
        <v>580.7073853163289</v>
      </c>
      <c r="G213" s="21">
        <f t="shared" si="16"/>
        <v>2413.1538429899956</v>
      </c>
      <c r="H213" s="21">
        <f>MIN(extraPmt+L213,J212-G213)</f>
        <v>500</v>
      </c>
      <c r="I213" s="21">
        <f t="shared" si="18"/>
        <v>3493.8612283063244</v>
      </c>
      <c r="J213" s="21">
        <f t="shared" si="19"/>
        <v>96636.683639809242</v>
      </c>
      <c r="L213" s="4"/>
    </row>
    <row r="214" spans="5:12" x14ac:dyDescent="0.25">
      <c r="E214" s="4">
        <f t="shared" si="17"/>
        <v>210</v>
      </c>
      <c r="F214" s="21">
        <f t="shared" si="15"/>
        <v>563.71398789888724</v>
      </c>
      <c r="G214" s="21">
        <f t="shared" si="16"/>
        <v>2430.147240407437</v>
      </c>
      <c r="H214" s="21">
        <f>MIN(extraPmt+L214,J213-G214)</f>
        <v>500</v>
      </c>
      <c r="I214" s="21">
        <f t="shared" si="18"/>
        <v>3493.8612283063244</v>
      </c>
      <c r="J214" s="21">
        <f t="shared" si="19"/>
        <v>93706.536399401812</v>
      </c>
      <c r="L214" s="4"/>
    </row>
    <row r="215" spans="5:12" x14ac:dyDescent="0.25">
      <c r="E215" s="4">
        <f t="shared" si="17"/>
        <v>211</v>
      </c>
      <c r="F215" s="21">
        <f t="shared" si="15"/>
        <v>546.62146232984389</v>
      </c>
      <c r="G215" s="21">
        <f t="shared" si="16"/>
        <v>2447.2397659764806</v>
      </c>
      <c r="H215" s="21">
        <f>MIN(extraPmt+L215,J214-G215)</f>
        <v>500</v>
      </c>
      <c r="I215" s="21">
        <f t="shared" si="18"/>
        <v>3493.8612283063244</v>
      </c>
      <c r="J215" s="21">
        <f t="shared" si="19"/>
        <v>90759.296633425329</v>
      </c>
      <c r="L215" s="4"/>
    </row>
    <row r="216" spans="5:12" x14ac:dyDescent="0.25">
      <c r="E216" s="4">
        <f t="shared" si="17"/>
        <v>212</v>
      </c>
      <c r="F216" s="21">
        <f t="shared" si="15"/>
        <v>529.4292303616478</v>
      </c>
      <c r="G216" s="21">
        <f t="shared" si="16"/>
        <v>2464.4319979446764</v>
      </c>
      <c r="H216" s="21">
        <f>MIN(extraPmt+L216,J215-G216)</f>
        <v>500</v>
      </c>
      <c r="I216" s="21">
        <f t="shared" si="18"/>
        <v>3493.8612283063239</v>
      </c>
      <c r="J216" s="21">
        <f t="shared" si="19"/>
        <v>87794.864635480655</v>
      </c>
      <c r="L216" s="4"/>
    </row>
    <row r="217" spans="5:12" x14ac:dyDescent="0.25">
      <c r="E217" s="4">
        <f t="shared" si="17"/>
        <v>213</v>
      </c>
      <c r="F217" s="21">
        <f t="shared" si="15"/>
        <v>512.13671037363713</v>
      </c>
      <c r="G217" s="21">
        <f t="shared" si="16"/>
        <v>2481.7245179326874</v>
      </c>
      <c r="H217" s="21">
        <f>MIN(extraPmt+L217,J216-G217)</f>
        <v>500</v>
      </c>
      <c r="I217" s="21">
        <f t="shared" si="18"/>
        <v>3493.8612283063244</v>
      </c>
      <c r="J217" s="21">
        <f t="shared" si="19"/>
        <v>84813.14011754797</v>
      </c>
      <c r="L217" s="4"/>
    </row>
    <row r="218" spans="5:12" x14ac:dyDescent="0.25">
      <c r="E218" s="4">
        <f t="shared" si="17"/>
        <v>214</v>
      </c>
      <c r="F218" s="21">
        <f t="shared" si="15"/>
        <v>494.74331735236319</v>
      </c>
      <c r="G218" s="21">
        <f t="shared" si="16"/>
        <v>2499.1179109539612</v>
      </c>
      <c r="H218" s="21">
        <f>MIN(extraPmt+L218,J217-G218)</f>
        <v>500</v>
      </c>
      <c r="I218" s="21">
        <f t="shared" si="18"/>
        <v>3493.8612283063244</v>
      </c>
      <c r="J218" s="21">
        <f t="shared" si="19"/>
        <v>81814.022206594003</v>
      </c>
      <c r="L218" s="4"/>
    </row>
    <row r="219" spans="5:12" x14ac:dyDescent="0.25">
      <c r="E219" s="4">
        <f t="shared" si="17"/>
        <v>215</v>
      </c>
      <c r="F219" s="21">
        <f t="shared" si="15"/>
        <v>477.24846287179838</v>
      </c>
      <c r="G219" s="21">
        <f t="shared" si="16"/>
        <v>2516.612765434526</v>
      </c>
      <c r="H219" s="21">
        <f>MIN(extraPmt+L219,J218-G219)</f>
        <v>500</v>
      </c>
      <c r="I219" s="21">
        <f t="shared" si="18"/>
        <v>3493.8612283063244</v>
      </c>
      <c r="J219" s="21">
        <f t="shared" si="19"/>
        <v>78797.409441159471</v>
      </c>
      <c r="L219" s="4"/>
    </row>
    <row r="220" spans="5:12" x14ac:dyDescent="0.25">
      <c r="E220" s="4">
        <f t="shared" si="17"/>
        <v>216</v>
      </c>
      <c r="F220" s="21">
        <f t="shared" si="15"/>
        <v>459.6515550734303</v>
      </c>
      <c r="G220" s="21">
        <f t="shared" si="16"/>
        <v>2534.2096732328941</v>
      </c>
      <c r="H220" s="21">
        <f>MIN(extraPmt+L220,J219-G220)</f>
        <v>500</v>
      </c>
      <c r="I220" s="21">
        <f t="shared" si="18"/>
        <v>3493.8612283063244</v>
      </c>
      <c r="J220" s="21">
        <f t="shared" si="19"/>
        <v>75763.199767926577</v>
      </c>
      <c r="L220" s="4"/>
    </row>
    <row r="221" spans="5:12" x14ac:dyDescent="0.25">
      <c r="E221" s="4">
        <f t="shared" si="17"/>
        <v>217</v>
      </c>
      <c r="F221" s="21">
        <f t="shared" si="15"/>
        <v>441.95199864623845</v>
      </c>
      <c r="G221" s="21">
        <f t="shared" si="16"/>
        <v>2551.9092296600861</v>
      </c>
      <c r="H221" s="21">
        <f>MIN(extraPmt+L221,J220-G221)</f>
        <v>500</v>
      </c>
      <c r="I221" s="21">
        <f t="shared" si="18"/>
        <v>3493.8612283063244</v>
      </c>
      <c r="J221" s="21">
        <f t="shared" si="19"/>
        <v>72711.29053826649</v>
      </c>
      <c r="L221" s="4"/>
    </row>
    <row r="222" spans="5:12" x14ac:dyDescent="0.25">
      <c r="E222" s="4">
        <f t="shared" si="17"/>
        <v>218</v>
      </c>
      <c r="F222" s="21">
        <f t="shared" si="15"/>
        <v>424.14919480655453</v>
      </c>
      <c r="G222" s="21">
        <f t="shared" si="16"/>
        <v>2569.7120334997699</v>
      </c>
      <c r="H222" s="21">
        <f>MIN(extraPmt+L222,J221-G222)</f>
        <v>500</v>
      </c>
      <c r="I222" s="21">
        <f t="shared" si="18"/>
        <v>3493.8612283063244</v>
      </c>
      <c r="J222" s="21">
        <f t="shared" si="19"/>
        <v>69641.578504766716</v>
      </c>
      <c r="L222" s="4"/>
    </row>
    <row r="223" spans="5:12" x14ac:dyDescent="0.25">
      <c r="E223" s="4">
        <f t="shared" si="17"/>
        <v>219</v>
      </c>
      <c r="F223" s="21">
        <f t="shared" si="15"/>
        <v>406.24254127780591</v>
      </c>
      <c r="G223" s="21">
        <f t="shared" si="16"/>
        <v>2587.6186870285183</v>
      </c>
      <c r="H223" s="21">
        <f>MIN(extraPmt+L223,J222-G223)</f>
        <v>500</v>
      </c>
      <c r="I223" s="21">
        <f t="shared" si="18"/>
        <v>3493.8612283063239</v>
      </c>
      <c r="J223" s="21">
        <f t="shared" si="19"/>
        <v>66553.959817738199</v>
      </c>
      <c r="L223" s="4"/>
    </row>
    <row r="224" spans="5:12" x14ac:dyDescent="0.25">
      <c r="E224" s="4">
        <f t="shared" si="17"/>
        <v>220</v>
      </c>
      <c r="F224" s="21">
        <f t="shared" si="15"/>
        <v>388.23143227013952</v>
      </c>
      <c r="G224" s="21">
        <f t="shared" si="16"/>
        <v>2605.6297960361849</v>
      </c>
      <c r="H224" s="21">
        <f>MIN(extraPmt+L224,J223-G224)</f>
        <v>500</v>
      </c>
      <c r="I224" s="21">
        <f t="shared" si="18"/>
        <v>3493.8612283063244</v>
      </c>
      <c r="J224" s="21">
        <f t="shared" si="19"/>
        <v>63448.330021702015</v>
      </c>
      <c r="L224" s="4"/>
    </row>
    <row r="225" spans="5:12" x14ac:dyDescent="0.25">
      <c r="E225" s="4">
        <f t="shared" si="17"/>
        <v>221</v>
      </c>
      <c r="F225" s="21">
        <f t="shared" si="15"/>
        <v>370.1152584599285</v>
      </c>
      <c r="G225" s="21">
        <f t="shared" si="16"/>
        <v>2623.7459698463958</v>
      </c>
      <c r="H225" s="21">
        <f>MIN(extraPmt+L225,J224-G225)</f>
        <v>500</v>
      </c>
      <c r="I225" s="21">
        <f t="shared" si="18"/>
        <v>3493.8612283063244</v>
      </c>
      <c r="J225" s="21">
        <f t="shared" si="19"/>
        <v>60324.584051855622</v>
      </c>
      <c r="L225" s="4"/>
    </row>
    <row r="226" spans="5:12" x14ac:dyDescent="0.25">
      <c r="E226" s="4">
        <f t="shared" si="17"/>
        <v>222</v>
      </c>
      <c r="F226" s="21">
        <f t="shared" si="15"/>
        <v>351.89340696915787</v>
      </c>
      <c r="G226" s="21">
        <f t="shared" si="16"/>
        <v>2641.9678213371667</v>
      </c>
      <c r="H226" s="21">
        <f>MIN(extraPmt+L226,J225-G226)</f>
        <v>500</v>
      </c>
      <c r="I226" s="21">
        <f t="shared" si="18"/>
        <v>3493.8612283063244</v>
      </c>
      <c r="J226" s="21">
        <f t="shared" si="19"/>
        <v>57182.616230518455</v>
      </c>
      <c r="L226" s="4"/>
    </row>
    <row r="227" spans="5:12" x14ac:dyDescent="0.25">
      <c r="E227" s="4">
        <f t="shared" si="17"/>
        <v>223</v>
      </c>
      <c r="F227" s="21">
        <f t="shared" si="15"/>
        <v>333.56526134469101</v>
      </c>
      <c r="G227" s="21">
        <f t="shared" si="16"/>
        <v>2660.2959669616334</v>
      </c>
      <c r="H227" s="21">
        <f>MIN(extraPmt+L227,J226-G227)</f>
        <v>500</v>
      </c>
      <c r="I227" s="21">
        <f t="shared" si="18"/>
        <v>3493.8612283063244</v>
      </c>
      <c r="J227" s="21">
        <f t="shared" si="19"/>
        <v>54022.320263556823</v>
      </c>
      <c r="L227" s="4"/>
    </row>
    <row r="228" spans="5:12" x14ac:dyDescent="0.25">
      <c r="E228" s="4">
        <f t="shared" si="17"/>
        <v>224</v>
      </c>
      <c r="F228" s="21">
        <f t="shared" si="15"/>
        <v>315.13020153741485</v>
      </c>
      <c r="G228" s="21">
        <f t="shared" si="16"/>
        <v>2678.7310267689095</v>
      </c>
      <c r="H228" s="21">
        <f>MIN(extraPmt+L228,J227-G228)</f>
        <v>500</v>
      </c>
      <c r="I228" s="21">
        <f t="shared" si="18"/>
        <v>3493.8612283063244</v>
      </c>
      <c r="J228" s="21">
        <f t="shared" si="19"/>
        <v>50843.589236787913</v>
      </c>
      <c r="L228" s="4"/>
    </row>
    <row r="229" spans="5:12" x14ac:dyDescent="0.25">
      <c r="E229" s="4">
        <f t="shared" si="17"/>
        <v>225</v>
      </c>
      <c r="F229" s="21">
        <f t="shared" si="15"/>
        <v>296.58760388126285</v>
      </c>
      <c r="G229" s="21">
        <f t="shared" si="16"/>
        <v>2697.2736244250614</v>
      </c>
      <c r="H229" s="21">
        <f>MIN(extraPmt+L229,J228-G229)</f>
        <v>500</v>
      </c>
      <c r="I229" s="21">
        <f t="shared" si="18"/>
        <v>3493.8612283063244</v>
      </c>
      <c r="J229" s="21">
        <f t="shared" si="19"/>
        <v>47646.315612362851</v>
      </c>
      <c r="L229" s="4"/>
    </row>
    <row r="230" spans="5:12" x14ac:dyDescent="0.25">
      <c r="E230" s="4">
        <f t="shared" si="17"/>
        <v>226</v>
      </c>
      <c r="F230" s="21">
        <f t="shared" si="15"/>
        <v>277.93684107211664</v>
      </c>
      <c r="G230" s="21">
        <f t="shared" si="16"/>
        <v>2715.9243872342076</v>
      </c>
      <c r="H230" s="21">
        <f>MIN(extraPmt+L230,J229-G230)</f>
        <v>500</v>
      </c>
      <c r="I230" s="21">
        <f t="shared" si="18"/>
        <v>3493.8612283063244</v>
      </c>
      <c r="J230" s="21">
        <f t="shared" si="19"/>
        <v>44430.391225128646</v>
      </c>
      <c r="L230" s="4"/>
    </row>
    <row r="231" spans="5:12" x14ac:dyDescent="0.25">
      <c r="E231" s="4">
        <f t="shared" si="17"/>
        <v>227</v>
      </c>
      <c r="F231" s="21">
        <f t="shared" si="15"/>
        <v>259.17728214658376</v>
      </c>
      <c r="G231" s="21">
        <f t="shared" si="16"/>
        <v>2734.6839461597406</v>
      </c>
      <c r="H231" s="21">
        <f>MIN(extraPmt+L231,J230-G231)</f>
        <v>500</v>
      </c>
      <c r="I231" s="21">
        <f t="shared" si="18"/>
        <v>3493.8612283063244</v>
      </c>
      <c r="J231" s="21">
        <f t="shared" si="19"/>
        <v>41195.707278968905</v>
      </c>
      <c r="L231" s="4"/>
    </row>
    <row r="232" spans="5:12" x14ac:dyDescent="0.25">
      <c r="E232" s="4">
        <f t="shared" si="17"/>
        <v>228</v>
      </c>
      <c r="F232" s="21">
        <f t="shared" si="15"/>
        <v>240.30829246065196</v>
      </c>
      <c r="G232" s="21">
        <f t="shared" si="16"/>
        <v>2753.5529358456724</v>
      </c>
      <c r="H232" s="21">
        <f>MIN(extraPmt+L232,J231-G232)</f>
        <v>500</v>
      </c>
      <c r="I232" s="21">
        <f t="shared" si="18"/>
        <v>3493.8612283063244</v>
      </c>
      <c r="J232" s="21">
        <f t="shared" si="19"/>
        <v>37942.154343123235</v>
      </c>
      <c r="L232" s="4"/>
    </row>
    <row r="233" spans="5:12" x14ac:dyDescent="0.25">
      <c r="E233" s="4">
        <f t="shared" si="17"/>
        <v>229</v>
      </c>
      <c r="F233" s="21">
        <f t="shared" si="15"/>
        <v>221.32923366821888</v>
      </c>
      <c r="G233" s="21">
        <f t="shared" si="16"/>
        <v>2772.5319946381055</v>
      </c>
      <c r="H233" s="21">
        <f>MIN(extraPmt+L233,J232-G233)</f>
        <v>500</v>
      </c>
      <c r="I233" s="21">
        <f t="shared" si="18"/>
        <v>3493.8612283063244</v>
      </c>
      <c r="J233" s="21">
        <f t="shared" si="19"/>
        <v>34669.622348485129</v>
      </c>
      <c r="L233" s="4"/>
    </row>
    <row r="234" spans="5:12" x14ac:dyDescent="0.25">
      <c r="E234" s="4">
        <f t="shared" si="17"/>
        <v>230</v>
      </c>
      <c r="F234" s="21">
        <f t="shared" si="15"/>
        <v>202.23946369949661</v>
      </c>
      <c r="G234" s="21">
        <f t="shared" si="16"/>
        <v>2791.6217646068276</v>
      </c>
      <c r="H234" s="21">
        <f>MIN(extraPmt+L234,J233-G234)</f>
        <v>500</v>
      </c>
      <c r="I234" s="21">
        <f t="shared" si="18"/>
        <v>3493.8612283063244</v>
      </c>
      <c r="J234" s="21">
        <f t="shared" si="19"/>
        <v>31378.0005838783</v>
      </c>
      <c r="L234" s="4"/>
    </row>
    <row r="235" spans="5:12" x14ac:dyDescent="0.25">
      <c r="E235" s="4">
        <f t="shared" si="17"/>
        <v>231</v>
      </c>
      <c r="F235" s="21">
        <f t="shared" si="15"/>
        <v>183.03833673929012</v>
      </c>
      <c r="G235" s="21">
        <f t="shared" si="16"/>
        <v>2810.8228915670343</v>
      </c>
      <c r="H235" s="21">
        <f>MIN(extraPmt+L235,J234-G235)</f>
        <v>500</v>
      </c>
      <c r="I235" s="21">
        <f t="shared" si="18"/>
        <v>3493.8612283063244</v>
      </c>
      <c r="J235" s="21">
        <f t="shared" si="19"/>
        <v>28067.177692311267</v>
      </c>
      <c r="L235" s="4"/>
    </row>
    <row r="236" spans="5:12" x14ac:dyDescent="0.25">
      <c r="E236" s="4">
        <f t="shared" si="17"/>
        <v>232</v>
      </c>
      <c r="F236" s="21">
        <f t="shared" si="15"/>
        <v>163.72520320514909</v>
      </c>
      <c r="G236" s="21">
        <f t="shared" si="16"/>
        <v>2830.1360251011752</v>
      </c>
      <c r="H236" s="21">
        <f>MIN(extraPmt+L236,J235-G236)</f>
        <v>500</v>
      </c>
      <c r="I236" s="21">
        <f t="shared" si="18"/>
        <v>3493.8612283063244</v>
      </c>
      <c r="J236" s="21">
        <f t="shared" si="19"/>
        <v>24737.041667210091</v>
      </c>
      <c r="L236" s="4"/>
    </row>
    <row r="237" spans="5:12" x14ac:dyDescent="0.25">
      <c r="E237" s="4">
        <f t="shared" si="17"/>
        <v>233</v>
      </c>
      <c r="F237" s="21">
        <f t="shared" si="15"/>
        <v>144.29940972539222</v>
      </c>
      <c r="G237" s="21">
        <f t="shared" si="16"/>
        <v>2849.5618185809321</v>
      </c>
      <c r="H237" s="21">
        <f>MIN(extraPmt+L237,J236-G237)</f>
        <v>500</v>
      </c>
      <c r="I237" s="21">
        <f t="shared" si="18"/>
        <v>3493.8612283063244</v>
      </c>
      <c r="J237" s="21">
        <f t="shared" si="19"/>
        <v>21387.479848629158</v>
      </c>
      <c r="L237" s="4"/>
    </row>
    <row r="238" spans="5:12" x14ac:dyDescent="0.25">
      <c r="E238" s="4">
        <f t="shared" si="17"/>
        <v>234</v>
      </c>
      <c r="F238" s="21">
        <f t="shared" si="15"/>
        <v>124.76029911700344</v>
      </c>
      <c r="G238" s="21">
        <f t="shared" si="16"/>
        <v>2869.1009291893211</v>
      </c>
      <c r="H238" s="21">
        <f>MIN(extraPmt+L238,J237-G238)</f>
        <v>500</v>
      </c>
      <c r="I238" s="21">
        <f t="shared" si="18"/>
        <v>3493.8612283063244</v>
      </c>
      <c r="J238" s="21">
        <f t="shared" si="19"/>
        <v>18018.378919439838</v>
      </c>
      <c r="L238" s="4"/>
    </row>
    <row r="239" spans="5:12" x14ac:dyDescent="0.25">
      <c r="E239" s="4">
        <f t="shared" si="17"/>
        <v>235</v>
      </c>
      <c r="F239" s="21">
        <f t="shared" si="15"/>
        <v>105.10721036339906</v>
      </c>
      <c r="G239" s="21">
        <f t="shared" si="16"/>
        <v>2888.7540179429252</v>
      </c>
      <c r="H239" s="21">
        <f>MIN(extraPmt+L239,J238-G239)</f>
        <v>500</v>
      </c>
      <c r="I239" s="21">
        <f t="shared" si="18"/>
        <v>3493.8612283063244</v>
      </c>
      <c r="J239" s="21">
        <f t="shared" si="19"/>
        <v>14629.624901496913</v>
      </c>
      <c r="L239" s="4"/>
    </row>
    <row r="240" spans="5:12" x14ac:dyDescent="0.25">
      <c r="E240" s="4">
        <f t="shared" si="17"/>
        <v>236</v>
      </c>
      <c r="F240" s="21">
        <f t="shared" si="15"/>
        <v>85.339478592065333</v>
      </c>
      <c r="G240" s="21">
        <f t="shared" si="16"/>
        <v>2908.5217497142589</v>
      </c>
      <c r="H240" s="21">
        <f>MIN(extraPmt+L240,J239-G240)</f>
        <v>500</v>
      </c>
      <c r="I240" s="21">
        <f t="shared" si="18"/>
        <v>3493.8612283063244</v>
      </c>
      <c r="J240" s="21">
        <f t="shared" si="19"/>
        <v>11221.103151782654</v>
      </c>
      <c r="L240" s="4"/>
    </row>
    <row r="241" spans="5:12" x14ac:dyDescent="0.25">
      <c r="E241" s="4">
        <f t="shared" si="17"/>
        <v>237</v>
      </c>
      <c r="F241" s="21">
        <f t="shared" si="15"/>
        <v>65.456435052065487</v>
      </c>
      <c r="G241" s="21">
        <f t="shared" si="16"/>
        <v>2928.4047932542589</v>
      </c>
      <c r="H241" s="21">
        <f>MIN(extraPmt+L241,J240-G241)</f>
        <v>500</v>
      </c>
      <c r="I241" s="21">
        <f t="shared" si="18"/>
        <v>3493.8612283063244</v>
      </c>
      <c r="J241" s="21">
        <f t="shared" si="19"/>
        <v>7792.6983585283961</v>
      </c>
      <c r="L241" s="4"/>
    </row>
    <row r="242" spans="5:12" x14ac:dyDescent="0.25">
      <c r="E242" s="4">
        <f t="shared" si="17"/>
        <v>238</v>
      </c>
      <c r="F242" s="21">
        <f t="shared" si="15"/>
        <v>45.457407091415654</v>
      </c>
      <c r="G242" s="21">
        <f t="shared" si="16"/>
        <v>2948.4038212149089</v>
      </c>
      <c r="H242" s="21">
        <f>MIN(extraPmt+L242,J241-G242)</f>
        <v>500</v>
      </c>
      <c r="I242" s="21">
        <f t="shared" si="18"/>
        <v>3493.8612283063244</v>
      </c>
      <c r="J242" s="21">
        <f t="shared" si="19"/>
        <v>4344.2945373134871</v>
      </c>
      <c r="L242" s="4"/>
    </row>
    <row r="243" spans="5:12" x14ac:dyDescent="0.25">
      <c r="E243" s="4">
        <f t="shared" si="17"/>
        <v>239</v>
      </c>
      <c r="F243" s="21">
        <f t="shared" si="15"/>
        <v>25.341718134328676</v>
      </c>
      <c r="G243" s="21">
        <f t="shared" si="16"/>
        <v>2968.5195101719955</v>
      </c>
      <c r="H243" s="21">
        <f>MIN(extraPmt+L243,J242-G243)</f>
        <v>500</v>
      </c>
      <c r="I243" s="21">
        <f t="shared" si="18"/>
        <v>3493.8612283063244</v>
      </c>
      <c r="J243" s="21">
        <f t="shared" si="19"/>
        <v>875.77502714149159</v>
      </c>
      <c r="L243" s="4"/>
    </row>
    <row r="244" spans="5:12" x14ac:dyDescent="0.25">
      <c r="E244" s="4">
        <f t="shared" si="17"/>
        <v>240</v>
      </c>
      <c r="F244" s="21">
        <f t="shared" si="15"/>
        <v>5.1086876583253682</v>
      </c>
      <c r="G244" s="21">
        <f t="shared" si="16"/>
        <v>875.77502714149159</v>
      </c>
      <c r="H244" s="21">
        <f>MIN(extraPmt+L244,J243-G244)</f>
        <v>0</v>
      </c>
      <c r="I244" s="21">
        <f t="shared" si="18"/>
        <v>880.88371479981697</v>
      </c>
      <c r="J244" s="21">
        <f t="shared" si="19"/>
        <v>0</v>
      </c>
      <c r="L244" s="4"/>
    </row>
    <row r="245" spans="5:12" x14ac:dyDescent="0.25">
      <c r="E245" s="4">
        <f t="shared" si="17"/>
        <v>241</v>
      </c>
      <c r="F245" s="21">
        <f t="shared" si="15"/>
        <v>0</v>
      </c>
      <c r="G245" s="21">
        <f t="shared" si="16"/>
        <v>0</v>
      </c>
      <c r="H245" s="21">
        <f>MIN(extraPmt+L245,J244-G245)</f>
        <v>0</v>
      </c>
      <c r="I245" s="21">
        <f t="shared" si="18"/>
        <v>0</v>
      </c>
      <c r="J245" s="21">
        <f t="shared" si="19"/>
        <v>0</v>
      </c>
      <c r="L245" s="4"/>
    </row>
    <row r="246" spans="5:12" x14ac:dyDescent="0.25">
      <c r="E246" s="4">
        <f t="shared" si="17"/>
        <v>242</v>
      </c>
      <c r="F246" s="21">
        <f t="shared" si="15"/>
        <v>0</v>
      </c>
      <c r="G246" s="21">
        <f t="shared" si="16"/>
        <v>0</v>
      </c>
      <c r="H246" s="21">
        <f>MIN(extraPmt+L246,J245-G246)</f>
        <v>0</v>
      </c>
      <c r="I246" s="21">
        <f t="shared" si="18"/>
        <v>0</v>
      </c>
      <c r="J246" s="21">
        <f t="shared" si="19"/>
        <v>0</v>
      </c>
      <c r="L246" s="4"/>
    </row>
    <row r="247" spans="5:12" x14ac:dyDescent="0.25">
      <c r="E247" s="4">
        <f t="shared" si="17"/>
        <v>243</v>
      </c>
      <c r="F247" s="21">
        <f t="shared" si="15"/>
        <v>0</v>
      </c>
      <c r="G247" s="21">
        <f t="shared" si="16"/>
        <v>0</v>
      </c>
      <c r="H247" s="21">
        <f>MIN(extraPmt+L247,J246-G247)</f>
        <v>0</v>
      </c>
      <c r="I247" s="21">
        <f t="shared" si="18"/>
        <v>0</v>
      </c>
      <c r="J247" s="21">
        <f t="shared" si="19"/>
        <v>0</v>
      </c>
      <c r="L247" s="4"/>
    </row>
    <row r="248" spans="5:12" x14ac:dyDescent="0.25">
      <c r="E248" s="4">
        <f t="shared" si="17"/>
        <v>244</v>
      </c>
      <c r="F248" s="21">
        <f t="shared" si="15"/>
        <v>0</v>
      </c>
      <c r="G248" s="21">
        <f t="shared" si="16"/>
        <v>0</v>
      </c>
      <c r="H248" s="21">
        <f>MIN(extraPmt+L248,J247-G248)</f>
        <v>0</v>
      </c>
      <c r="I248" s="21">
        <f t="shared" si="18"/>
        <v>0</v>
      </c>
      <c r="J248" s="21">
        <f t="shared" si="19"/>
        <v>0</v>
      </c>
      <c r="L248" s="4"/>
    </row>
    <row r="249" spans="5:12" x14ac:dyDescent="0.25">
      <c r="E249" s="4">
        <f t="shared" si="17"/>
        <v>245</v>
      </c>
      <c r="F249" s="21">
        <f t="shared" si="15"/>
        <v>0</v>
      </c>
      <c r="G249" s="21">
        <f t="shared" si="16"/>
        <v>0</v>
      </c>
      <c r="H249" s="21">
        <f>MIN(extraPmt+L249,J248-G249)</f>
        <v>0</v>
      </c>
      <c r="I249" s="21">
        <f t="shared" si="18"/>
        <v>0</v>
      </c>
      <c r="J249" s="21">
        <f t="shared" si="19"/>
        <v>0</v>
      </c>
      <c r="L249" s="4"/>
    </row>
    <row r="250" spans="5:12" x14ac:dyDescent="0.25">
      <c r="E250" s="4">
        <f t="shared" si="17"/>
        <v>246</v>
      </c>
      <c r="F250" s="21">
        <f t="shared" si="15"/>
        <v>0</v>
      </c>
      <c r="G250" s="21">
        <f t="shared" si="16"/>
        <v>0</v>
      </c>
      <c r="H250" s="21">
        <f>MIN(extraPmt+L250,J249-G250)</f>
        <v>0</v>
      </c>
      <c r="I250" s="21">
        <f t="shared" si="18"/>
        <v>0</v>
      </c>
      <c r="J250" s="21">
        <f t="shared" si="19"/>
        <v>0</v>
      </c>
      <c r="L250" s="4"/>
    </row>
    <row r="251" spans="5:12" x14ac:dyDescent="0.25">
      <c r="E251" s="4">
        <f t="shared" si="17"/>
        <v>247</v>
      </c>
      <c r="F251" s="21">
        <f t="shared" si="15"/>
        <v>0</v>
      </c>
      <c r="G251" s="21">
        <f t="shared" si="16"/>
        <v>0</v>
      </c>
      <c r="H251" s="21">
        <f>MIN(extraPmt+L251,J250-G251)</f>
        <v>0</v>
      </c>
      <c r="I251" s="21">
        <f t="shared" si="18"/>
        <v>0</v>
      </c>
      <c r="J251" s="21">
        <f t="shared" si="19"/>
        <v>0</v>
      </c>
      <c r="L251" s="4"/>
    </row>
    <row r="252" spans="5:12" x14ac:dyDescent="0.25">
      <c r="E252" s="4">
        <f t="shared" si="17"/>
        <v>248</v>
      </c>
      <c r="F252" s="21">
        <f t="shared" si="15"/>
        <v>0</v>
      </c>
      <c r="G252" s="21">
        <f t="shared" si="16"/>
        <v>0</v>
      </c>
      <c r="H252" s="21">
        <f>MIN(extraPmt+L252,J251-G252)</f>
        <v>0</v>
      </c>
      <c r="I252" s="21">
        <f t="shared" si="18"/>
        <v>0</v>
      </c>
      <c r="J252" s="21">
        <f t="shared" si="19"/>
        <v>0</v>
      </c>
      <c r="L252" s="4"/>
    </row>
    <row r="253" spans="5:12" x14ac:dyDescent="0.25">
      <c r="E253" s="4">
        <f t="shared" si="17"/>
        <v>249</v>
      </c>
      <c r="F253" s="21">
        <f t="shared" si="15"/>
        <v>0</v>
      </c>
      <c r="G253" s="21">
        <f t="shared" si="16"/>
        <v>0</v>
      </c>
      <c r="H253" s="21">
        <f>MIN(extraPmt+L253,J252-G253)</f>
        <v>0</v>
      </c>
      <c r="I253" s="21">
        <f t="shared" si="18"/>
        <v>0</v>
      </c>
      <c r="J253" s="21">
        <f t="shared" si="19"/>
        <v>0</v>
      </c>
      <c r="L253" s="4"/>
    </row>
    <row r="254" spans="5:12" x14ac:dyDescent="0.25">
      <c r="E254" s="4">
        <f t="shared" si="17"/>
        <v>250</v>
      </c>
      <c r="F254" s="21">
        <f t="shared" si="15"/>
        <v>0</v>
      </c>
      <c r="G254" s="21">
        <f t="shared" si="16"/>
        <v>0</v>
      </c>
      <c r="H254" s="21">
        <f>MIN(extraPmt+L254,J253-G254)</f>
        <v>0</v>
      </c>
      <c r="I254" s="21">
        <f t="shared" si="18"/>
        <v>0</v>
      </c>
      <c r="J254" s="21">
        <f t="shared" si="19"/>
        <v>0</v>
      </c>
      <c r="L254" s="4"/>
    </row>
    <row r="255" spans="5:12" x14ac:dyDescent="0.25">
      <c r="E255" s="4">
        <f t="shared" si="17"/>
        <v>251</v>
      </c>
      <c r="F255" s="21">
        <f t="shared" si="15"/>
        <v>0</v>
      </c>
      <c r="G255" s="21">
        <f t="shared" si="16"/>
        <v>0</v>
      </c>
      <c r="H255" s="21">
        <f>MIN(extraPmt+L255,J254-G255)</f>
        <v>0</v>
      </c>
      <c r="I255" s="21">
        <f t="shared" si="18"/>
        <v>0</v>
      </c>
      <c r="J255" s="21">
        <f t="shared" si="19"/>
        <v>0</v>
      </c>
      <c r="L255" s="4"/>
    </row>
    <row r="256" spans="5:12" x14ac:dyDescent="0.25">
      <c r="E256" s="4">
        <f t="shared" si="17"/>
        <v>252</v>
      </c>
      <c r="F256" s="21">
        <f t="shared" si="15"/>
        <v>0</v>
      </c>
      <c r="G256" s="21">
        <f t="shared" si="16"/>
        <v>0</v>
      </c>
      <c r="H256" s="21">
        <f>MIN(extraPmt+L256,J255-G256)</f>
        <v>0</v>
      </c>
      <c r="I256" s="21">
        <f t="shared" si="18"/>
        <v>0</v>
      </c>
      <c r="J256" s="21">
        <f t="shared" si="19"/>
        <v>0</v>
      </c>
      <c r="L256" s="4"/>
    </row>
    <row r="257" spans="5:12" x14ac:dyDescent="0.25">
      <c r="E257" s="4">
        <f t="shared" si="17"/>
        <v>253</v>
      </c>
      <c r="F257" s="21">
        <f t="shared" si="15"/>
        <v>0</v>
      </c>
      <c r="G257" s="21">
        <f t="shared" si="16"/>
        <v>0</v>
      </c>
      <c r="H257" s="21">
        <f>MIN(extraPmt+L257,J256-G257)</f>
        <v>0</v>
      </c>
      <c r="I257" s="21">
        <f t="shared" si="18"/>
        <v>0</v>
      </c>
      <c r="J257" s="21">
        <f t="shared" si="19"/>
        <v>0</v>
      </c>
      <c r="L257" s="4"/>
    </row>
    <row r="258" spans="5:12" x14ac:dyDescent="0.25">
      <c r="E258" s="4">
        <f t="shared" si="17"/>
        <v>254</v>
      </c>
      <c r="F258" s="21">
        <f t="shared" si="15"/>
        <v>0</v>
      </c>
      <c r="G258" s="21">
        <f t="shared" si="16"/>
        <v>0</v>
      </c>
      <c r="H258" s="21">
        <f>MIN(extraPmt+L258,J257-G258)</f>
        <v>0</v>
      </c>
      <c r="I258" s="21">
        <f t="shared" si="18"/>
        <v>0</v>
      </c>
      <c r="J258" s="21">
        <f t="shared" si="19"/>
        <v>0</v>
      </c>
      <c r="L258" s="4"/>
    </row>
    <row r="259" spans="5:12" x14ac:dyDescent="0.25">
      <c r="E259" s="4">
        <f t="shared" si="17"/>
        <v>255</v>
      </c>
      <c r="F259" s="21">
        <f t="shared" si="15"/>
        <v>0</v>
      </c>
      <c r="G259" s="21">
        <f t="shared" si="16"/>
        <v>0</v>
      </c>
      <c r="H259" s="21">
        <f>MIN(extraPmt+L259,J258-G259)</f>
        <v>0</v>
      </c>
      <c r="I259" s="21">
        <f t="shared" si="18"/>
        <v>0</v>
      </c>
      <c r="J259" s="21">
        <f t="shared" si="19"/>
        <v>0</v>
      </c>
      <c r="L259" s="4"/>
    </row>
    <row r="260" spans="5:12" x14ac:dyDescent="0.25">
      <c r="E260" s="4">
        <f t="shared" si="17"/>
        <v>256</v>
      </c>
      <c r="F260" s="21">
        <f t="shared" si="15"/>
        <v>0</v>
      </c>
      <c r="G260" s="21">
        <f t="shared" si="16"/>
        <v>0</v>
      </c>
      <c r="H260" s="21">
        <f>MIN(extraPmt+L260,J259-G260)</f>
        <v>0</v>
      </c>
      <c r="I260" s="21">
        <f t="shared" si="18"/>
        <v>0</v>
      </c>
      <c r="J260" s="21">
        <f t="shared" si="19"/>
        <v>0</v>
      </c>
      <c r="L260" s="4"/>
    </row>
    <row r="261" spans="5:12" x14ac:dyDescent="0.25">
      <c r="E261" s="4">
        <f t="shared" si="17"/>
        <v>257</v>
      </c>
      <c r="F261" s="21">
        <f t="shared" si="15"/>
        <v>0</v>
      </c>
      <c r="G261" s="21">
        <f t="shared" si="16"/>
        <v>0</v>
      </c>
      <c r="H261" s="21">
        <f>MIN(extraPmt+L261,J260-G261)</f>
        <v>0</v>
      </c>
      <c r="I261" s="21">
        <f t="shared" si="18"/>
        <v>0</v>
      </c>
      <c r="J261" s="21">
        <f t="shared" si="19"/>
        <v>0</v>
      </c>
      <c r="L261" s="4"/>
    </row>
    <row r="262" spans="5:12" x14ac:dyDescent="0.25">
      <c r="E262" s="4">
        <f t="shared" si="17"/>
        <v>258</v>
      </c>
      <c r="F262" s="21">
        <f t="shared" ref="F262:F325" si="20">J261*rate/12</f>
        <v>0</v>
      </c>
      <c r="G262" s="21">
        <f t="shared" ref="G262:G325" si="21">MIN(pmt-F262,J261)</f>
        <v>0</v>
      </c>
      <c r="H262" s="21">
        <f>MIN(extraPmt+L262,J261-G262)</f>
        <v>0</v>
      </c>
      <c r="I262" s="21">
        <f t="shared" si="18"/>
        <v>0</v>
      </c>
      <c r="J262" s="21">
        <f t="shared" si="19"/>
        <v>0</v>
      </c>
      <c r="L262" s="4"/>
    </row>
    <row r="263" spans="5:12" x14ac:dyDescent="0.25">
      <c r="E263" s="4">
        <f t="shared" ref="E263:E326" si="22">E262+1</f>
        <v>259</v>
      </c>
      <c r="F263" s="21">
        <f t="shared" si="20"/>
        <v>0</v>
      </c>
      <c r="G263" s="21">
        <f t="shared" si="21"/>
        <v>0</v>
      </c>
      <c r="H263" s="21">
        <f>MIN(extraPmt+L263,J262-G263)</f>
        <v>0</v>
      </c>
      <c r="I263" s="21">
        <f t="shared" ref="I263:I326" si="23">F263+G263+H263</f>
        <v>0</v>
      </c>
      <c r="J263" s="21">
        <f t="shared" ref="J263:J326" si="24">J262-G263-H263</f>
        <v>0</v>
      </c>
      <c r="L263" s="4"/>
    </row>
    <row r="264" spans="5:12" x14ac:dyDescent="0.25">
      <c r="E264" s="4">
        <f t="shared" si="22"/>
        <v>260</v>
      </c>
      <c r="F264" s="21">
        <f t="shared" si="20"/>
        <v>0</v>
      </c>
      <c r="G264" s="21">
        <f t="shared" si="21"/>
        <v>0</v>
      </c>
      <c r="H264" s="21">
        <f>MIN(extraPmt+L264,J263-G264)</f>
        <v>0</v>
      </c>
      <c r="I264" s="21">
        <f t="shared" si="23"/>
        <v>0</v>
      </c>
      <c r="J264" s="21">
        <f t="shared" si="24"/>
        <v>0</v>
      </c>
      <c r="L264" s="4"/>
    </row>
    <row r="265" spans="5:12" x14ac:dyDescent="0.25">
      <c r="E265" s="4">
        <f t="shared" si="22"/>
        <v>261</v>
      </c>
      <c r="F265" s="21">
        <f t="shared" si="20"/>
        <v>0</v>
      </c>
      <c r="G265" s="21">
        <f t="shared" si="21"/>
        <v>0</v>
      </c>
      <c r="H265" s="21">
        <f>MIN(extraPmt+L265,J264-G265)</f>
        <v>0</v>
      </c>
      <c r="I265" s="21">
        <f t="shared" si="23"/>
        <v>0</v>
      </c>
      <c r="J265" s="21">
        <f t="shared" si="24"/>
        <v>0</v>
      </c>
      <c r="L265" s="4"/>
    </row>
    <row r="266" spans="5:12" x14ac:dyDescent="0.25">
      <c r="E266" s="4">
        <f t="shared" si="22"/>
        <v>262</v>
      </c>
      <c r="F266" s="21">
        <f t="shared" si="20"/>
        <v>0</v>
      </c>
      <c r="G266" s="21">
        <f t="shared" si="21"/>
        <v>0</v>
      </c>
      <c r="H266" s="21">
        <f>MIN(extraPmt+L266,J265-G266)</f>
        <v>0</v>
      </c>
      <c r="I266" s="21">
        <f t="shared" si="23"/>
        <v>0</v>
      </c>
      <c r="J266" s="21">
        <f t="shared" si="24"/>
        <v>0</v>
      </c>
      <c r="L266" s="4"/>
    </row>
    <row r="267" spans="5:12" x14ac:dyDescent="0.25">
      <c r="E267" s="4">
        <f t="shared" si="22"/>
        <v>263</v>
      </c>
      <c r="F267" s="21">
        <f t="shared" si="20"/>
        <v>0</v>
      </c>
      <c r="G267" s="21">
        <f t="shared" si="21"/>
        <v>0</v>
      </c>
      <c r="H267" s="21">
        <f>MIN(extraPmt+L267,J266-G267)</f>
        <v>0</v>
      </c>
      <c r="I267" s="21">
        <f t="shared" si="23"/>
        <v>0</v>
      </c>
      <c r="J267" s="21">
        <f t="shared" si="24"/>
        <v>0</v>
      </c>
      <c r="L267" s="4"/>
    </row>
    <row r="268" spans="5:12" x14ac:dyDescent="0.25">
      <c r="E268" s="4">
        <f t="shared" si="22"/>
        <v>264</v>
      </c>
      <c r="F268" s="21">
        <f t="shared" si="20"/>
        <v>0</v>
      </c>
      <c r="G268" s="21">
        <f t="shared" si="21"/>
        <v>0</v>
      </c>
      <c r="H268" s="21">
        <f>MIN(extraPmt+L268,J267-G268)</f>
        <v>0</v>
      </c>
      <c r="I268" s="21">
        <f t="shared" si="23"/>
        <v>0</v>
      </c>
      <c r="J268" s="21">
        <f t="shared" si="24"/>
        <v>0</v>
      </c>
      <c r="L268" s="4"/>
    </row>
    <row r="269" spans="5:12" x14ac:dyDescent="0.25">
      <c r="E269" s="4">
        <f t="shared" si="22"/>
        <v>265</v>
      </c>
      <c r="F269" s="21">
        <f t="shared" si="20"/>
        <v>0</v>
      </c>
      <c r="G269" s="21">
        <f t="shared" si="21"/>
        <v>0</v>
      </c>
      <c r="H269" s="21">
        <f>MIN(extraPmt+L269,J268-G269)</f>
        <v>0</v>
      </c>
      <c r="I269" s="21">
        <f t="shared" si="23"/>
        <v>0</v>
      </c>
      <c r="J269" s="21">
        <f t="shared" si="24"/>
        <v>0</v>
      </c>
      <c r="L269" s="4"/>
    </row>
    <row r="270" spans="5:12" x14ac:dyDescent="0.25">
      <c r="E270" s="4">
        <f t="shared" si="22"/>
        <v>266</v>
      </c>
      <c r="F270" s="21">
        <f t="shared" si="20"/>
        <v>0</v>
      </c>
      <c r="G270" s="21">
        <f t="shared" si="21"/>
        <v>0</v>
      </c>
      <c r="H270" s="21">
        <f>MIN(extraPmt+L270,J269-G270)</f>
        <v>0</v>
      </c>
      <c r="I270" s="21">
        <f t="shared" si="23"/>
        <v>0</v>
      </c>
      <c r="J270" s="21">
        <f t="shared" si="24"/>
        <v>0</v>
      </c>
      <c r="L270" s="4"/>
    </row>
    <row r="271" spans="5:12" x14ac:dyDescent="0.25">
      <c r="E271" s="4">
        <f t="shared" si="22"/>
        <v>267</v>
      </c>
      <c r="F271" s="21">
        <f t="shared" si="20"/>
        <v>0</v>
      </c>
      <c r="G271" s="21">
        <f t="shared" si="21"/>
        <v>0</v>
      </c>
      <c r="H271" s="21">
        <f>MIN(extraPmt+L271,J270-G271)</f>
        <v>0</v>
      </c>
      <c r="I271" s="21">
        <f t="shared" si="23"/>
        <v>0</v>
      </c>
      <c r="J271" s="21">
        <f t="shared" si="24"/>
        <v>0</v>
      </c>
      <c r="L271" s="4"/>
    </row>
    <row r="272" spans="5:12" x14ac:dyDescent="0.25">
      <c r="E272" s="4">
        <f t="shared" si="22"/>
        <v>268</v>
      </c>
      <c r="F272" s="21">
        <f t="shared" si="20"/>
        <v>0</v>
      </c>
      <c r="G272" s="21">
        <f t="shared" si="21"/>
        <v>0</v>
      </c>
      <c r="H272" s="21">
        <f>MIN(extraPmt+L272,J271-G272)</f>
        <v>0</v>
      </c>
      <c r="I272" s="21">
        <f t="shared" si="23"/>
        <v>0</v>
      </c>
      <c r="J272" s="21">
        <f t="shared" si="24"/>
        <v>0</v>
      </c>
      <c r="L272" s="4"/>
    </row>
    <row r="273" spans="5:12" x14ac:dyDescent="0.25">
      <c r="E273" s="4">
        <f t="shared" si="22"/>
        <v>269</v>
      </c>
      <c r="F273" s="21">
        <f t="shared" si="20"/>
        <v>0</v>
      </c>
      <c r="G273" s="21">
        <f t="shared" si="21"/>
        <v>0</v>
      </c>
      <c r="H273" s="21">
        <f>MIN(extraPmt+L273,J272-G273)</f>
        <v>0</v>
      </c>
      <c r="I273" s="21">
        <f t="shared" si="23"/>
        <v>0</v>
      </c>
      <c r="J273" s="21">
        <f t="shared" si="24"/>
        <v>0</v>
      </c>
      <c r="L273" s="4"/>
    </row>
    <row r="274" spans="5:12" x14ac:dyDescent="0.25">
      <c r="E274" s="4">
        <f t="shared" si="22"/>
        <v>270</v>
      </c>
      <c r="F274" s="21">
        <f t="shared" si="20"/>
        <v>0</v>
      </c>
      <c r="G274" s="21">
        <f t="shared" si="21"/>
        <v>0</v>
      </c>
      <c r="H274" s="21">
        <f>MIN(extraPmt+L274,J273-G274)</f>
        <v>0</v>
      </c>
      <c r="I274" s="21">
        <f t="shared" si="23"/>
        <v>0</v>
      </c>
      <c r="J274" s="21">
        <f t="shared" si="24"/>
        <v>0</v>
      </c>
      <c r="L274" s="4"/>
    </row>
    <row r="275" spans="5:12" x14ac:dyDescent="0.25">
      <c r="E275" s="4">
        <f t="shared" si="22"/>
        <v>271</v>
      </c>
      <c r="F275" s="21">
        <f t="shared" si="20"/>
        <v>0</v>
      </c>
      <c r="G275" s="21">
        <f t="shared" si="21"/>
        <v>0</v>
      </c>
      <c r="H275" s="21">
        <f>MIN(extraPmt+L275,J274-G275)</f>
        <v>0</v>
      </c>
      <c r="I275" s="21">
        <f t="shared" si="23"/>
        <v>0</v>
      </c>
      <c r="J275" s="21">
        <f t="shared" si="24"/>
        <v>0</v>
      </c>
      <c r="L275" s="4"/>
    </row>
    <row r="276" spans="5:12" x14ac:dyDescent="0.25">
      <c r="E276" s="4">
        <f t="shared" si="22"/>
        <v>272</v>
      </c>
      <c r="F276" s="21">
        <f t="shared" si="20"/>
        <v>0</v>
      </c>
      <c r="G276" s="21">
        <f t="shared" si="21"/>
        <v>0</v>
      </c>
      <c r="H276" s="21">
        <f>MIN(extraPmt+L276,J275-G276)</f>
        <v>0</v>
      </c>
      <c r="I276" s="21">
        <f t="shared" si="23"/>
        <v>0</v>
      </c>
      <c r="J276" s="21">
        <f t="shared" si="24"/>
        <v>0</v>
      </c>
      <c r="L276" s="4"/>
    </row>
    <row r="277" spans="5:12" x14ac:dyDescent="0.25">
      <c r="E277" s="4">
        <f t="shared" si="22"/>
        <v>273</v>
      </c>
      <c r="F277" s="21">
        <f t="shared" si="20"/>
        <v>0</v>
      </c>
      <c r="G277" s="21">
        <f t="shared" si="21"/>
        <v>0</v>
      </c>
      <c r="H277" s="21">
        <f>MIN(extraPmt+L277,J276-G277)</f>
        <v>0</v>
      </c>
      <c r="I277" s="21">
        <f t="shared" si="23"/>
        <v>0</v>
      </c>
      <c r="J277" s="21">
        <f t="shared" si="24"/>
        <v>0</v>
      </c>
      <c r="L277" s="4"/>
    </row>
    <row r="278" spans="5:12" x14ac:dyDescent="0.25">
      <c r="E278" s="4">
        <f t="shared" si="22"/>
        <v>274</v>
      </c>
      <c r="F278" s="21">
        <f t="shared" si="20"/>
        <v>0</v>
      </c>
      <c r="G278" s="21">
        <f t="shared" si="21"/>
        <v>0</v>
      </c>
      <c r="H278" s="21">
        <f>MIN(extraPmt+L278,J277-G278)</f>
        <v>0</v>
      </c>
      <c r="I278" s="21">
        <f t="shared" si="23"/>
        <v>0</v>
      </c>
      <c r="J278" s="21">
        <f t="shared" si="24"/>
        <v>0</v>
      </c>
      <c r="L278" s="4"/>
    </row>
    <row r="279" spans="5:12" x14ac:dyDescent="0.25">
      <c r="E279" s="4">
        <f t="shared" si="22"/>
        <v>275</v>
      </c>
      <c r="F279" s="21">
        <f t="shared" si="20"/>
        <v>0</v>
      </c>
      <c r="G279" s="21">
        <f t="shared" si="21"/>
        <v>0</v>
      </c>
      <c r="H279" s="21">
        <f>MIN(extraPmt+L279,J278-G279)</f>
        <v>0</v>
      </c>
      <c r="I279" s="21">
        <f t="shared" si="23"/>
        <v>0</v>
      </c>
      <c r="J279" s="21">
        <f t="shared" si="24"/>
        <v>0</v>
      </c>
      <c r="L279" s="4"/>
    </row>
    <row r="280" spans="5:12" x14ac:dyDescent="0.25">
      <c r="E280" s="4">
        <f t="shared" si="22"/>
        <v>276</v>
      </c>
      <c r="F280" s="21">
        <f t="shared" si="20"/>
        <v>0</v>
      </c>
      <c r="G280" s="21">
        <f t="shared" si="21"/>
        <v>0</v>
      </c>
      <c r="H280" s="21">
        <f>MIN(extraPmt+L280,J279-G280)</f>
        <v>0</v>
      </c>
      <c r="I280" s="21">
        <f t="shared" si="23"/>
        <v>0</v>
      </c>
      <c r="J280" s="21">
        <f t="shared" si="24"/>
        <v>0</v>
      </c>
      <c r="L280" s="4"/>
    </row>
    <row r="281" spans="5:12" x14ac:dyDescent="0.25">
      <c r="E281" s="4">
        <f t="shared" si="22"/>
        <v>277</v>
      </c>
      <c r="F281" s="21">
        <f t="shared" si="20"/>
        <v>0</v>
      </c>
      <c r="G281" s="21">
        <f t="shared" si="21"/>
        <v>0</v>
      </c>
      <c r="H281" s="21">
        <f>MIN(extraPmt+L281,J280-G281)</f>
        <v>0</v>
      </c>
      <c r="I281" s="21">
        <f t="shared" si="23"/>
        <v>0</v>
      </c>
      <c r="J281" s="21">
        <f t="shared" si="24"/>
        <v>0</v>
      </c>
      <c r="L281" s="4"/>
    </row>
    <row r="282" spans="5:12" x14ac:dyDescent="0.25">
      <c r="E282" s="4">
        <f t="shared" si="22"/>
        <v>278</v>
      </c>
      <c r="F282" s="21">
        <f t="shared" si="20"/>
        <v>0</v>
      </c>
      <c r="G282" s="21">
        <f t="shared" si="21"/>
        <v>0</v>
      </c>
      <c r="H282" s="21">
        <f>MIN(extraPmt+L282,J281-G282)</f>
        <v>0</v>
      </c>
      <c r="I282" s="21">
        <f t="shared" si="23"/>
        <v>0</v>
      </c>
      <c r="J282" s="21">
        <f t="shared" si="24"/>
        <v>0</v>
      </c>
      <c r="L282" s="4"/>
    </row>
    <row r="283" spans="5:12" x14ac:dyDescent="0.25">
      <c r="E283" s="4">
        <f t="shared" si="22"/>
        <v>279</v>
      </c>
      <c r="F283" s="21">
        <f t="shared" si="20"/>
        <v>0</v>
      </c>
      <c r="G283" s="21">
        <f t="shared" si="21"/>
        <v>0</v>
      </c>
      <c r="H283" s="21">
        <f>MIN(extraPmt+L283,J282-G283)</f>
        <v>0</v>
      </c>
      <c r="I283" s="21">
        <f t="shared" si="23"/>
        <v>0</v>
      </c>
      <c r="J283" s="21">
        <f t="shared" si="24"/>
        <v>0</v>
      </c>
      <c r="L283" s="4"/>
    </row>
    <row r="284" spans="5:12" x14ac:dyDescent="0.25">
      <c r="E284" s="4">
        <f t="shared" si="22"/>
        <v>280</v>
      </c>
      <c r="F284" s="21">
        <f t="shared" si="20"/>
        <v>0</v>
      </c>
      <c r="G284" s="21">
        <f t="shared" si="21"/>
        <v>0</v>
      </c>
      <c r="H284" s="21">
        <f>MIN(extraPmt+L284,J283-G284)</f>
        <v>0</v>
      </c>
      <c r="I284" s="21">
        <f t="shared" si="23"/>
        <v>0</v>
      </c>
      <c r="J284" s="21">
        <f t="shared" si="24"/>
        <v>0</v>
      </c>
      <c r="L284" s="4"/>
    </row>
    <row r="285" spans="5:12" x14ac:dyDescent="0.25">
      <c r="E285" s="4">
        <f t="shared" si="22"/>
        <v>281</v>
      </c>
      <c r="F285" s="21">
        <f t="shared" si="20"/>
        <v>0</v>
      </c>
      <c r="G285" s="21">
        <f t="shared" si="21"/>
        <v>0</v>
      </c>
      <c r="H285" s="21">
        <f>MIN(extraPmt+L285,J284-G285)</f>
        <v>0</v>
      </c>
      <c r="I285" s="21">
        <f t="shared" si="23"/>
        <v>0</v>
      </c>
      <c r="J285" s="21">
        <f t="shared" si="24"/>
        <v>0</v>
      </c>
      <c r="L285" s="4"/>
    </row>
    <row r="286" spans="5:12" x14ac:dyDescent="0.25">
      <c r="E286" s="4">
        <f t="shared" si="22"/>
        <v>282</v>
      </c>
      <c r="F286" s="21">
        <f t="shared" si="20"/>
        <v>0</v>
      </c>
      <c r="G286" s="21">
        <f t="shared" si="21"/>
        <v>0</v>
      </c>
      <c r="H286" s="21">
        <f>MIN(extraPmt+L286,J285-G286)</f>
        <v>0</v>
      </c>
      <c r="I286" s="21">
        <f t="shared" si="23"/>
        <v>0</v>
      </c>
      <c r="J286" s="21">
        <f t="shared" si="24"/>
        <v>0</v>
      </c>
      <c r="L286" s="4"/>
    </row>
    <row r="287" spans="5:12" x14ac:dyDescent="0.25">
      <c r="E287" s="4">
        <f t="shared" si="22"/>
        <v>283</v>
      </c>
      <c r="F287" s="21">
        <f t="shared" si="20"/>
        <v>0</v>
      </c>
      <c r="G287" s="21">
        <f t="shared" si="21"/>
        <v>0</v>
      </c>
      <c r="H287" s="21">
        <f>MIN(extraPmt+L287,J286-G287)</f>
        <v>0</v>
      </c>
      <c r="I287" s="21">
        <f t="shared" si="23"/>
        <v>0</v>
      </c>
      <c r="J287" s="21">
        <f t="shared" si="24"/>
        <v>0</v>
      </c>
      <c r="L287" s="4"/>
    </row>
    <row r="288" spans="5:12" x14ac:dyDescent="0.25">
      <c r="E288" s="4">
        <f t="shared" si="22"/>
        <v>284</v>
      </c>
      <c r="F288" s="21">
        <f t="shared" si="20"/>
        <v>0</v>
      </c>
      <c r="G288" s="21">
        <f t="shared" si="21"/>
        <v>0</v>
      </c>
      <c r="H288" s="21">
        <f>MIN(extraPmt+L288,J287-G288)</f>
        <v>0</v>
      </c>
      <c r="I288" s="21">
        <f t="shared" si="23"/>
        <v>0</v>
      </c>
      <c r="J288" s="21">
        <f t="shared" si="24"/>
        <v>0</v>
      </c>
      <c r="L288" s="4"/>
    </row>
    <row r="289" spans="5:12" x14ac:dyDescent="0.25">
      <c r="E289" s="4">
        <f t="shared" si="22"/>
        <v>285</v>
      </c>
      <c r="F289" s="21">
        <f t="shared" si="20"/>
        <v>0</v>
      </c>
      <c r="G289" s="21">
        <f t="shared" si="21"/>
        <v>0</v>
      </c>
      <c r="H289" s="21">
        <f>MIN(extraPmt+L289,J288-G289)</f>
        <v>0</v>
      </c>
      <c r="I289" s="21">
        <f t="shared" si="23"/>
        <v>0</v>
      </c>
      <c r="J289" s="21">
        <f t="shared" si="24"/>
        <v>0</v>
      </c>
      <c r="L289" s="4"/>
    </row>
    <row r="290" spans="5:12" x14ac:dyDescent="0.25">
      <c r="E290" s="4">
        <f t="shared" si="22"/>
        <v>286</v>
      </c>
      <c r="F290" s="21">
        <f t="shared" si="20"/>
        <v>0</v>
      </c>
      <c r="G290" s="21">
        <f t="shared" si="21"/>
        <v>0</v>
      </c>
      <c r="H290" s="21">
        <f>MIN(extraPmt+L290,J289-G290)</f>
        <v>0</v>
      </c>
      <c r="I290" s="21">
        <f t="shared" si="23"/>
        <v>0</v>
      </c>
      <c r="J290" s="21">
        <f t="shared" si="24"/>
        <v>0</v>
      </c>
      <c r="L290" s="4"/>
    </row>
    <row r="291" spans="5:12" x14ac:dyDescent="0.25">
      <c r="E291" s="4">
        <f t="shared" si="22"/>
        <v>287</v>
      </c>
      <c r="F291" s="21">
        <f t="shared" si="20"/>
        <v>0</v>
      </c>
      <c r="G291" s="21">
        <f t="shared" si="21"/>
        <v>0</v>
      </c>
      <c r="H291" s="21">
        <f>MIN(extraPmt+L291,J290-G291)</f>
        <v>0</v>
      </c>
      <c r="I291" s="21">
        <f t="shared" si="23"/>
        <v>0</v>
      </c>
      <c r="J291" s="21">
        <f t="shared" si="24"/>
        <v>0</v>
      </c>
      <c r="L291" s="4"/>
    </row>
    <row r="292" spans="5:12" x14ac:dyDescent="0.25">
      <c r="E292" s="4">
        <f t="shared" si="22"/>
        <v>288</v>
      </c>
      <c r="F292" s="21">
        <f t="shared" si="20"/>
        <v>0</v>
      </c>
      <c r="G292" s="21">
        <f t="shared" si="21"/>
        <v>0</v>
      </c>
      <c r="H292" s="21">
        <f>MIN(extraPmt+L292,J291-G292)</f>
        <v>0</v>
      </c>
      <c r="I292" s="21">
        <f t="shared" si="23"/>
        <v>0</v>
      </c>
      <c r="J292" s="21">
        <f t="shared" si="24"/>
        <v>0</v>
      </c>
      <c r="L292" s="4"/>
    </row>
    <row r="293" spans="5:12" x14ac:dyDescent="0.25">
      <c r="E293" s="4">
        <f t="shared" si="22"/>
        <v>289</v>
      </c>
      <c r="F293" s="21">
        <f t="shared" si="20"/>
        <v>0</v>
      </c>
      <c r="G293" s="21">
        <f t="shared" si="21"/>
        <v>0</v>
      </c>
      <c r="H293" s="21">
        <f>MIN(extraPmt+L293,J292-G293)</f>
        <v>0</v>
      </c>
      <c r="I293" s="21">
        <f t="shared" si="23"/>
        <v>0</v>
      </c>
      <c r="J293" s="21">
        <f t="shared" si="24"/>
        <v>0</v>
      </c>
      <c r="L293" s="4"/>
    </row>
    <row r="294" spans="5:12" x14ac:dyDescent="0.25">
      <c r="E294" s="4">
        <f t="shared" si="22"/>
        <v>290</v>
      </c>
      <c r="F294" s="21">
        <f t="shared" si="20"/>
        <v>0</v>
      </c>
      <c r="G294" s="21">
        <f t="shared" si="21"/>
        <v>0</v>
      </c>
      <c r="H294" s="21">
        <f>MIN(extraPmt+L294,J293-G294)</f>
        <v>0</v>
      </c>
      <c r="I294" s="21">
        <f t="shared" si="23"/>
        <v>0</v>
      </c>
      <c r="J294" s="21">
        <f t="shared" si="24"/>
        <v>0</v>
      </c>
      <c r="L294" s="4"/>
    </row>
    <row r="295" spans="5:12" x14ac:dyDescent="0.25">
      <c r="E295" s="4">
        <f t="shared" si="22"/>
        <v>291</v>
      </c>
      <c r="F295" s="21">
        <f t="shared" si="20"/>
        <v>0</v>
      </c>
      <c r="G295" s="21">
        <f t="shared" si="21"/>
        <v>0</v>
      </c>
      <c r="H295" s="21">
        <f>MIN(extraPmt+L295,J294-G295)</f>
        <v>0</v>
      </c>
      <c r="I295" s="21">
        <f t="shared" si="23"/>
        <v>0</v>
      </c>
      <c r="J295" s="21">
        <f t="shared" si="24"/>
        <v>0</v>
      </c>
      <c r="L295" s="4"/>
    </row>
    <row r="296" spans="5:12" x14ac:dyDescent="0.25">
      <c r="E296" s="4">
        <f t="shared" si="22"/>
        <v>292</v>
      </c>
      <c r="F296" s="21">
        <f t="shared" si="20"/>
        <v>0</v>
      </c>
      <c r="G296" s="21">
        <f t="shared" si="21"/>
        <v>0</v>
      </c>
      <c r="H296" s="21">
        <f>MIN(extraPmt+L296,J295-G296)</f>
        <v>0</v>
      </c>
      <c r="I296" s="21">
        <f t="shared" si="23"/>
        <v>0</v>
      </c>
      <c r="J296" s="21">
        <f t="shared" si="24"/>
        <v>0</v>
      </c>
      <c r="L296" s="4"/>
    </row>
    <row r="297" spans="5:12" x14ac:dyDescent="0.25">
      <c r="E297" s="4">
        <f t="shared" si="22"/>
        <v>293</v>
      </c>
      <c r="F297" s="21">
        <f t="shared" si="20"/>
        <v>0</v>
      </c>
      <c r="G297" s="21">
        <f t="shared" si="21"/>
        <v>0</v>
      </c>
      <c r="H297" s="21">
        <f>MIN(extraPmt+L297,J296-G297)</f>
        <v>0</v>
      </c>
      <c r="I297" s="21">
        <f t="shared" si="23"/>
        <v>0</v>
      </c>
      <c r="J297" s="21">
        <f t="shared" si="24"/>
        <v>0</v>
      </c>
      <c r="L297" s="4"/>
    </row>
    <row r="298" spans="5:12" x14ac:dyDescent="0.25">
      <c r="E298" s="4">
        <f t="shared" si="22"/>
        <v>294</v>
      </c>
      <c r="F298" s="21">
        <f t="shared" si="20"/>
        <v>0</v>
      </c>
      <c r="G298" s="21">
        <f t="shared" si="21"/>
        <v>0</v>
      </c>
      <c r="H298" s="21">
        <f>MIN(extraPmt+L298,J297-G298)</f>
        <v>0</v>
      </c>
      <c r="I298" s="21">
        <f t="shared" si="23"/>
        <v>0</v>
      </c>
      <c r="J298" s="21">
        <f t="shared" si="24"/>
        <v>0</v>
      </c>
      <c r="L298" s="4"/>
    </row>
    <row r="299" spans="5:12" x14ac:dyDescent="0.25">
      <c r="E299" s="4">
        <f t="shared" si="22"/>
        <v>295</v>
      </c>
      <c r="F299" s="21">
        <f t="shared" si="20"/>
        <v>0</v>
      </c>
      <c r="G299" s="21">
        <f t="shared" si="21"/>
        <v>0</v>
      </c>
      <c r="H299" s="21">
        <f>MIN(extraPmt+L299,J298-G299)</f>
        <v>0</v>
      </c>
      <c r="I299" s="21">
        <f t="shared" si="23"/>
        <v>0</v>
      </c>
      <c r="J299" s="21">
        <f t="shared" si="24"/>
        <v>0</v>
      </c>
      <c r="L299" s="4"/>
    </row>
    <row r="300" spans="5:12" x14ac:dyDescent="0.25">
      <c r="E300" s="4">
        <f t="shared" si="22"/>
        <v>296</v>
      </c>
      <c r="F300" s="21">
        <f t="shared" si="20"/>
        <v>0</v>
      </c>
      <c r="G300" s="21">
        <f t="shared" si="21"/>
        <v>0</v>
      </c>
      <c r="H300" s="21">
        <f>MIN(extraPmt+L300,J299-G300)</f>
        <v>0</v>
      </c>
      <c r="I300" s="21">
        <f t="shared" si="23"/>
        <v>0</v>
      </c>
      <c r="J300" s="21">
        <f t="shared" si="24"/>
        <v>0</v>
      </c>
      <c r="L300" s="4"/>
    </row>
    <row r="301" spans="5:12" x14ac:dyDescent="0.25">
      <c r="E301" s="4">
        <f t="shared" si="22"/>
        <v>297</v>
      </c>
      <c r="F301" s="21">
        <f t="shared" si="20"/>
        <v>0</v>
      </c>
      <c r="G301" s="21">
        <f t="shared" si="21"/>
        <v>0</v>
      </c>
      <c r="H301" s="21">
        <f>MIN(extraPmt+L301,J300-G301)</f>
        <v>0</v>
      </c>
      <c r="I301" s="21">
        <f t="shared" si="23"/>
        <v>0</v>
      </c>
      <c r="J301" s="21">
        <f t="shared" si="24"/>
        <v>0</v>
      </c>
      <c r="L301" s="4"/>
    </row>
    <row r="302" spans="5:12" x14ac:dyDescent="0.25">
      <c r="E302" s="4">
        <f t="shared" si="22"/>
        <v>298</v>
      </c>
      <c r="F302" s="21">
        <f t="shared" si="20"/>
        <v>0</v>
      </c>
      <c r="G302" s="21">
        <f t="shared" si="21"/>
        <v>0</v>
      </c>
      <c r="H302" s="21">
        <f>MIN(extraPmt+L302,J301-G302)</f>
        <v>0</v>
      </c>
      <c r="I302" s="21">
        <f t="shared" si="23"/>
        <v>0</v>
      </c>
      <c r="J302" s="21">
        <f t="shared" si="24"/>
        <v>0</v>
      </c>
      <c r="L302" s="4"/>
    </row>
    <row r="303" spans="5:12" x14ac:dyDescent="0.25">
      <c r="E303" s="4">
        <f t="shared" si="22"/>
        <v>299</v>
      </c>
      <c r="F303" s="21">
        <f t="shared" si="20"/>
        <v>0</v>
      </c>
      <c r="G303" s="21">
        <f t="shared" si="21"/>
        <v>0</v>
      </c>
      <c r="H303" s="21">
        <f>MIN(extraPmt+L303,J302-G303)</f>
        <v>0</v>
      </c>
      <c r="I303" s="21">
        <f t="shared" si="23"/>
        <v>0</v>
      </c>
      <c r="J303" s="21">
        <f t="shared" si="24"/>
        <v>0</v>
      </c>
      <c r="L303" s="4"/>
    </row>
    <row r="304" spans="5:12" x14ac:dyDescent="0.25">
      <c r="E304" s="4">
        <f t="shared" si="22"/>
        <v>300</v>
      </c>
      <c r="F304" s="21">
        <f t="shared" si="20"/>
        <v>0</v>
      </c>
      <c r="G304" s="21">
        <f t="shared" si="21"/>
        <v>0</v>
      </c>
      <c r="H304" s="21">
        <f>MIN(extraPmt+L304,J303-G304)</f>
        <v>0</v>
      </c>
      <c r="I304" s="21">
        <f t="shared" si="23"/>
        <v>0</v>
      </c>
      <c r="J304" s="21">
        <f t="shared" si="24"/>
        <v>0</v>
      </c>
      <c r="L304" s="4"/>
    </row>
    <row r="305" spans="5:12" x14ac:dyDescent="0.25">
      <c r="E305" s="4">
        <f t="shared" si="22"/>
        <v>301</v>
      </c>
      <c r="F305" s="21">
        <f t="shared" si="20"/>
        <v>0</v>
      </c>
      <c r="G305" s="21">
        <f t="shared" si="21"/>
        <v>0</v>
      </c>
      <c r="H305" s="21">
        <f>MIN(extraPmt+L305,J304-G305)</f>
        <v>0</v>
      </c>
      <c r="I305" s="21">
        <f t="shared" si="23"/>
        <v>0</v>
      </c>
      <c r="J305" s="21">
        <f t="shared" si="24"/>
        <v>0</v>
      </c>
      <c r="L305" s="4"/>
    </row>
    <row r="306" spans="5:12" x14ac:dyDescent="0.25">
      <c r="E306" s="4">
        <f t="shared" si="22"/>
        <v>302</v>
      </c>
      <c r="F306" s="21">
        <f t="shared" si="20"/>
        <v>0</v>
      </c>
      <c r="G306" s="21">
        <f t="shared" si="21"/>
        <v>0</v>
      </c>
      <c r="H306" s="21">
        <f>MIN(extraPmt+L306,J305-G306)</f>
        <v>0</v>
      </c>
      <c r="I306" s="21">
        <f t="shared" si="23"/>
        <v>0</v>
      </c>
      <c r="J306" s="21">
        <f t="shared" si="24"/>
        <v>0</v>
      </c>
      <c r="L306" s="4"/>
    </row>
    <row r="307" spans="5:12" x14ac:dyDescent="0.25">
      <c r="E307" s="4">
        <f t="shared" si="22"/>
        <v>303</v>
      </c>
      <c r="F307" s="21">
        <f t="shared" si="20"/>
        <v>0</v>
      </c>
      <c r="G307" s="21">
        <f t="shared" si="21"/>
        <v>0</v>
      </c>
      <c r="H307" s="21">
        <f>MIN(extraPmt+L307,J306-G307)</f>
        <v>0</v>
      </c>
      <c r="I307" s="21">
        <f t="shared" si="23"/>
        <v>0</v>
      </c>
      <c r="J307" s="21">
        <f t="shared" si="24"/>
        <v>0</v>
      </c>
      <c r="L307" s="4"/>
    </row>
    <row r="308" spans="5:12" x14ac:dyDescent="0.25">
      <c r="E308" s="4">
        <f t="shared" si="22"/>
        <v>304</v>
      </c>
      <c r="F308" s="21">
        <f t="shared" si="20"/>
        <v>0</v>
      </c>
      <c r="G308" s="21">
        <f t="shared" si="21"/>
        <v>0</v>
      </c>
      <c r="H308" s="21">
        <f>MIN(extraPmt+L308,J307-G308)</f>
        <v>0</v>
      </c>
      <c r="I308" s="21">
        <f t="shared" si="23"/>
        <v>0</v>
      </c>
      <c r="J308" s="21">
        <f t="shared" si="24"/>
        <v>0</v>
      </c>
      <c r="L308" s="4"/>
    </row>
    <row r="309" spans="5:12" x14ac:dyDescent="0.25">
      <c r="E309" s="4">
        <f t="shared" si="22"/>
        <v>305</v>
      </c>
      <c r="F309" s="21">
        <f t="shared" si="20"/>
        <v>0</v>
      </c>
      <c r="G309" s="21">
        <f t="shared" si="21"/>
        <v>0</v>
      </c>
      <c r="H309" s="21">
        <f>MIN(extraPmt+L309,J308-G309)</f>
        <v>0</v>
      </c>
      <c r="I309" s="21">
        <f t="shared" si="23"/>
        <v>0</v>
      </c>
      <c r="J309" s="21">
        <f t="shared" si="24"/>
        <v>0</v>
      </c>
      <c r="L309" s="4"/>
    </row>
    <row r="310" spans="5:12" x14ac:dyDescent="0.25">
      <c r="E310" s="4">
        <f t="shared" si="22"/>
        <v>306</v>
      </c>
      <c r="F310" s="21">
        <f t="shared" si="20"/>
        <v>0</v>
      </c>
      <c r="G310" s="21">
        <f t="shared" si="21"/>
        <v>0</v>
      </c>
      <c r="H310" s="21">
        <f>MIN(extraPmt+L310,J309-G310)</f>
        <v>0</v>
      </c>
      <c r="I310" s="21">
        <f t="shared" si="23"/>
        <v>0</v>
      </c>
      <c r="J310" s="21">
        <f t="shared" si="24"/>
        <v>0</v>
      </c>
      <c r="L310" s="4"/>
    </row>
    <row r="311" spans="5:12" x14ac:dyDescent="0.25">
      <c r="E311" s="4">
        <f t="shared" si="22"/>
        <v>307</v>
      </c>
      <c r="F311" s="21">
        <f t="shared" si="20"/>
        <v>0</v>
      </c>
      <c r="G311" s="21">
        <f t="shared" si="21"/>
        <v>0</v>
      </c>
      <c r="H311" s="21">
        <f>MIN(extraPmt+L311,J310-G311)</f>
        <v>0</v>
      </c>
      <c r="I311" s="21">
        <f t="shared" si="23"/>
        <v>0</v>
      </c>
      <c r="J311" s="21">
        <f t="shared" si="24"/>
        <v>0</v>
      </c>
      <c r="L311" s="4"/>
    </row>
    <row r="312" spans="5:12" x14ac:dyDescent="0.25">
      <c r="E312" s="4">
        <f t="shared" si="22"/>
        <v>308</v>
      </c>
      <c r="F312" s="21">
        <f t="shared" si="20"/>
        <v>0</v>
      </c>
      <c r="G312" s="21">
        <f t="shared" si="21"/>
        <v>0</v>
      </c>
      <c r="H312" s="21">
        <f>MIN(extraPmt+L312,J311-G312)</f>
        <v>0</v>
      </c>
      <c r="I312" s="21">
        <f t="shared" si="23"/>
        <v>0</v>
      </c>
      <c r="J312" s="21">
        <f t="shared" si="24"/>
        <v>0</v>
      </c>
      <c r="L312" s="4"/>
    </row>
    <row r="313" spans="5:12" x14ac:dyDescent="0.25">
      <c r="E313" s="4">
        <f t="shared" si="22"/>
        <v>309</v>
      </c>
      <c r="F313" s="21">
        <f t="shared" si="20"/>
        <v>0</v>
      </c>
      <c r="G313" s="21">
        <f t="shared" si="21"/>
        <v>0</v>
      </c>
      <c r="H313" s="21">
        <f>MIN(extraPmt+L313,J312-G313)</f>
        <v>0</v>
      </c>
      <c r="I313" s="21">
        <f t="shared" si="23"/>
        <v>0</v>
      </c>
      <c r="J313" s="21">
        <f t="shared" si="24"/>
        <v>0</v>
      </c>
      <c r="L313" s="4"/>
    </row>
    <row r="314" spans="5:12" x14ac:dyDescent="0.25">
      <c r="E314" s="4">
        <f t="shared" si="22"/>
        <v>310</v>
      </c>
      <c r="F314" s="21">
        <f t="shared" si="20"/>
        <v>0</v>
      </c>
      <c r="G314" s="21">
        <f t="shared" si="21"/>
        <v>0</v>
      </c>
      <c r="H314" s="21">
        <f>MIN(extraPmt+L314,J313-G314)</f>
        <v>0</v>
      </c>
      <c r="I314" s="21">
        <f t="shared" si="23"/>
        <v>0</v>
      </c>
      <c r="J314" s="21">
        <f t="shared" si="24"/>
        <v>0</v>
      </c>
      <c r="L314" s="4"/>
    </row>
    <row r="315" spans="5:12" x14ac:dyDescent="0.25">
      <c r="E315" s="4">
        <f t="shared" si="22"/>
        <v>311</v>
      </c>
      <c r="F315" s="21">
        <f t="shared" si="20"/>
        <v>0</v>
      </c>
      <c r="G315" s="21">
        <f t="shared" si="21"/>
        <v>0</v>
      </c>
      <c r="H315" s="21">
        <f>MIN(extraPmt+L315,J314-G315)</f>
        <v>0</v>
      </c>
      <c r="I315" s="21">
        <f t="shared" si="23"/>
        <v>0</v>
      </c>
      <c r="J315" s="21">
        <f t="shared" si="24"/>
        <v>0</v>
      </c>
      <c r="L315" s="4"/>
    </row>
    <row r="316" spans="5:12" x14ac:dyDescent="0.25">
      <c r="E316" s="4">
        <f t="shared" si="22"/>
        <v>312</v>
      </c>
      <c r="F316" s="21">
        <f t="shared" si="20"/>
        <v>0</v>
      </c>
      <c r="G316" s="21">
        <f t="shared" si="21"/>
        <v>0</v>
      </c>
      <c r="H316" s="21">
        <f>MIN(extraPmt+L316,J315-G316)</f>
        <v>0</v>
      </c>
      <c r="I316" s="21">
        <f t="shared" si="23"/>
        <v>0</v>
      </c>
      <c r="J316" s="21">
        <f t="shared" si="24"/>
        <v>0</v>
      </c>
      <c r="L316" s="4"/>
    </row>
    <row r="317" spans="5:12" x14ac:dyDescent="0.25">
      <c r="E317" s="4">
        <f t="shared" si="22"/>
        <v>313</v>
      </c>
      <c r="F317" s="21">
        <f t="shared" si="20"/>
        <v>0</v>
      </c>
      <c r="G317" s="21">
        <f t="shared" si="21"/>
        <v>0</v>
      </c>
      <c r="H317" s="21">
        <f>MIN(extraPmt+L317,J316-G317)</f>
        <v>0</v>
      </c>
      <c r="I317" s="21">
        <f t="shared" si="23"/>
        <v>0</v>
      </c>
      <c r="J317" s="21">
        <f t="shared" si="24"/>
        <v>0</v>
      </c>
      <c r="L317" s="4"/>
    </row>
    <row r="318" spans="5:12" x14ac:dyDescent="0.25">
      <c r="E318" s="4">
        <f t="shared" si="22"/>
        <v>314</v>
      </c>
      <c r="F318" s="21">
        <f t="shared" si="20"/>
        <v>0</v>
      </c>
      <c r="G318" s="21">
        <f t="shared" si="21"/>
        <v>0</v>
      </c>
      <c r="H318" s="21">
        <f>MIN(extraPmt+L318,J317-G318)</f>
        <v>0</v>
      </c>
      <c r="I318" s="21">
        <f t="shared" si="23"/>
        <v>0</v>
      </c>
      <c r="J318" s="21">
        <f t="shared" si="24"/>
        <v>0</v>
      </c>
      <c r="L318" s="4"/>
    </row>
    <row r="319" spans="5:12" x14ac:dyDescent="0.25">
      <c r="E319" s="4">
        <f t="shared" si="22"/>
        <v>315</v>
      </c>
      <c r="F319" s="21">
        <f t="shared" si="20"/>
        <v>0</v>
      </c>
      <c r="G319" s="21">
        <f t="shared" si="21"/>
        <v>0</v>
      </c>
      <c r="H319" s="21">
        <f>MIN(extraPmt+L319,J318-G319)</f>
        <v>0</v>
      </c>
      <c r="I319" s="21">
        <f t="shared" si="23"/>
        <v>0</v>
      </c>
      <c r="J319" s="21">
        <f t="shared" si="24"/>
        <v>0</v>
      </c>
      <c r="L319" s="4"/>
    </row>
    <row r="320" spans="5:12" x14ac:dyDescent="0.25">
      <c r="E320" s="4">
        <f t="shared" si="22"/>
        <v>316</v>
      </c>
      <c r="F320" s="21">
        <f t="shared" si="20"/>
        <v>0</v>
      </c>
      <c r="G320" s="21">
        <f t="shared" si="21"/>
        <v>0</v>
      </c>
      <c r="H320" s="21">
        <f>MIN(extraPmt+L320,J319-G320)</f>
        <v>0</v>
      </c>
      <c r="I320" s="21">
        <f t="shared" si="23"/>
        <v>0</v>
      </c>
      <c r="J320" s="21">
        <f t="shared" si="24"/>
        <v>0</v>
      </c>
      <c r="L320" s="4"/>
    </row>
    <row r="321" spans="5:12" x14ac:dyDescent="0.25">
      <c r="E321" s="4">
        <f t="shared" si="22"/>
        <v>317</v>
      </c>
      <c r="F321" s="21">
        <f t="shared" si="20"/>
        <v>0</v>
      </c>
      <c r="G321" s="21">
        <f t="shared" si="21"/>
        <v>0</v>
      </c>
      <c r="H321" s="21">
        <f>MIN(extraPmt+L321,J320-G321)</f>
        <v>0</v>
      </c>
      <c r="I321" s="21">
        <f t="shared" si="23"/>
        <v>0</v>
      </c>
      <c r="J321" s="21">
        <f t="shared" si="24"/>
        <v>0</v>
      </c>
      <c r="L321" s="4"/>
    </row>
    <row r="322" spans="5:12" x14ac:dyDescent="0.25">
      <c r="E322" s="4">
        <f t="shared" si="22"/>
        <v>318</v>
      </c>
      <c r="F322" s="21">
        <f t="shared" si="20"/>
        <v>0</v>
      </c>
      <c r="G322" s="21">
        <f t="shared" si="21"/>
        <v>0</v>
      </c>
      <c r="H322" s="21">
        <f>MIN(extraPmt+L322,J321-G322)</f>
        <v>0</v>
      </c>
      <c r="I322" s="21">
        <f t="shared" si="23"/>
        <v>0</v>
      </c>
      <c r="J322" s="21">
        <f t="shared" si="24"/>
        <v>0</v>
      </c>
      <c r="L322" s="4"/>
    </row>
    <row r="323" spans="5:12" x14ac:dyDescent="0.25">
      <c r="E323" s="4">
        <f t="shared" si="22"/>
        <v>319</v>
      </c>
      <c r="F323" s="21">
        <f t="shared" si="20"/>
        <v>0</v>
      </c>
      <c r="G323" s="21">
        <f t="shared" si="21"/>
        <v>0</v>
      </c>
      <c r="H323" s="21">
        <f>MIN(extraPmt+L323,J322-G323)</f>
        <v>0</v>
      </c>
      <c r="I323" s="21">
        <f t="shared" si="23"/>
        <v>0</v>
      </c>
      <c r="J323" s="21">
        <f t="shared" si="24"/>
        <v>0</v>
      </c>
      <c r="L323" s="4"/>
    </row>
    <row r="324" spans="5:12" x14ac:dyDescent="0.25">
      <c r="E324" s="4">
        <f t="shared" si="22"/>
        <v>320</v>
      </c>
      <c r="F324" s="21">
        <f t="shared" si="20"/>
        <v>0</v>
      </c>
      <c r="G324" s="21">
        <f t="shared" si="21"/>
        <v>0</v>
      </c>
      <c r="H324" s="21">
        <f>MIN(extraPmt+L324,J323-G324)</f>
        <v>0</v>
      </c>
      <c r="I324" s="21">
        <f t="shared" si="23"/>
        <v>0</v>
      </c>
      <c r="J324" s="21">
        <f t="shared" si="24"/>
        <v>0</v>
      </c>
      <c r="L324" s="4"/>
    </row>
    <row r="325" spans="5:12" x14ac:dyDescent="0.25">
      <c r="E325" s="4">
        <f t="shared" si="22"/>
        <v>321</v>
      </c>
      <c r="F325" s="21">
        <f t="shared" si="20"/>
        <v>0</v>
      </c>
      <c r="G325" s="21">
        <f t="shared" si="21"/>
        <v>0</v>
      </c>
      <c r="H325" s="21">
        <f>MIN(extraPmt+L325,J324-G325)</f>
        <v>0</v>
      </c>
      <c r="I325" s="21">
        <f t="shared" si="23"/>
        <v>0</v>
      </c>
      <c r="J325" s="21">
        <f t="shared" si="24"/>
        <v>0</v>
      </c>
      <c r="L325" s="4"/>
    </row>
    <row r="326" spans="5:12" x14ac:dyDescent="0.25">
      <c r="E326" s="4">
        <f t="shared" si="22"/>
        <v>322</v>
      </c>
      <c r="F326" s="21">
        <f t="shared" ref="F326:F364" si="25">J325*rate/12</f>
        <v>0</v>
      </c>
      <c r="G326" s="21">
        <f t="shared" ref="G326:G364" si="26">MIN(pmt-F326,J325)</f>
        <v>0</v>
      </c>
      <c r="H326" s="21">
        <f>MIN(extraPmt+L326,J325-G326)</f>
        <v>0</v>
      </c>
      <c r="I326" s="21">
        <f t="shared" si="23"/>
        <v>0</v>
      </c>
      <c r="J326" s="21">
        <f t="shared" si="24"/>
        <v>0</v>
      </c>
      <c r="L326" s="4"/>
    </row>
    <row r="327" spans="5:12" x14ac:dyDescent="0.25">
      <c r="E327" s="4">
        <f t="shared" ref="E327:E364" si="27">E326+1</f>
        <v>323</v>
      </c>
      <c r="F327" s="21">
        <f t="shared" si="25"/>
        <v>0</v>
      </c>
      <c r="G327" s="21">
        <f t="shared" si="26"/>
        <v>0</v>
      </c>
      <c r="H327" s="21">
        <f>MIN(extraPmt+L327,J326-G327)</f>
        <v>0</v>
      </c>
      <c r="I327" s="21">
        <f t="shared" ref="I327:I364" si="28">F327+G327+H327</f>
        <v>0</v>
      </c>
      <c r="J327" s="21">
        <f t="shared" ref="J327:J364" si="29">J326-G327-H327</f>
        <v>0</v>
      </c>
      <c r="L327" s="4"/>
    </row>
    <row r="328" spans="5:12" x14ac:dyDescent="0.25">
      <c r="E328" s="4">
        <f t="shared" si="27"/>
        <v>324</v>
      </c>
      <c r="F328" s="21">
        <f t="shared" si="25"/>
        <v>0</v>
      </c>
      <c r="G328" s="21">
        <f t="shared" si="26"/>
        <v>0</v>
      </c>
      <c r="H328" s="21">
        <f>MIN(extraPmt+L328,J327-G328)</f>
        <v>0</v>
      </c>
      <c r="I328" s="21">
        <f t="shared" si="28"/>
        <v>0</v>
      </c>
      <c r="J328" s="21">
        <f t="shared" si="29"/>
        <v>0</v>
      </c>
      <c r="L328" s="4"/>
    </row>
    <row r="329" spans="5:12" x14ac:dyDescent="0.25">
      <c r="E329" s="4">
        <f t="shared" si="27"/>
        <v>325</v>
      </c>
      <c r="F329" s="21">
        <f t="shared" si="25"/>
        <v>0</v>
      </c>
      <c r="G329" s="21">
        <f t="shared" si="26"/>
        <v>0</v>
      </c>
      <c r="H329" s="21">
        <f>MIN(extraPmt+L329,J328-G329)</f>
        <v>0</v>
      </c>
      <c r="I329" s="21">
        <f t="shared" si="28"/>
        <v>0</v>
      </c>
      <c r="J329" s="21">
        <f t="shared" si="29"/>
        <v>0</v>
      </c>
      <c r="L329" s="4"/>
    </row>
    <row r="330" spans="5:12" x14ac:dyDescent="0.25">
      <c r="E330" s="4">
        <f t="shared" si="27"/>
        <v>326</v>
      </c>
      <c r="F330" s="21">
        <f t="shared" si="25"/>
        <v>0</v>
      </c>
      <c r="G330" s="21">
        <f t="shared" si="26"/>
        <v>0</v>
      </c>
      <c r="H330" s="21">
        <f>MIN(extraPmt+L330,J329-G330)</f>
        <v>0</v>
      </c>
      <c r="I330" s="21">
        <f t="shared" si="28"/>
        <v>0</v>
      </c>
      <c r="J330" s="21">
        <f t="shared" si="29"/>
        <v>0</v>
      </c>
      <c r="L330" s="4"/>
    </row>
    <row r="331" spans="5:12" x14ac:dyDescent="0.25">
      <c r="E331" s="4">
        <f t="shared" si="27"/>
        <v>327</v>
      </c>
      <c r="F331" s="21">
        <f t="shared" si="25"/>
        <v>0</v>
      </c>
      <c r="G331" s="21">
        <f t="shared" si="26"/>
        <v>0</v>
      </c>
      <c r="H331" s="21">
        <f>MIN(extraPmt+L331,J330-G331)</f>
        <v>0</v>
      </c>
      <c r="I331" s="21">
        <f t="shared" si="28"/>
        <v>0</v>
      </c>
      <c r="J331" s="21">
        <f t="shared" si="29"/>
        <v>0</v>
      </c>
      <c r="L331" s="4"/>
    </row>
    <row r="332" spans="5:12" x14ac:dyDescent="0.25">
      <c r="E332" s="4">
        <f t="shared" si="27"/>
        <v>328</v>
      </c>
      <c r="F332" s="21">
        <f t="shared" si="25"/>
        <v>0</v>
      </c>
      <c r="G332" s="21">
        <f t="shared" si="26"/>
        <v>0</v>
      </c>
      <c r="H332" s="21">
        <f>MIN(extraPmt+L332,J331-G332)</f>
        <v>0</v>
      </c>
      <c r="I332" s="21">
        <f t="shared" si="28"/>
        <v>0</v>
      </c>
      <c r="J332" s="21">
        <f t="shared" si="29"/>
        <v>0</v>
      </c>
      <c r="L332" s="4"/>
    </row>
    <row r="333" spans="5:12" x14ac:dyDescent="0.25">
      <c r="E333" s="4">
        <f t="shared" si="27"/>
        <v>329</v>
      </c>
      <c r="F333" s="21">
        <f t="shared" si="25"/>
        <v>0</v>
      </c>
      <c r="G333" s="21">
        <f t="shared" si="26"/>
        <v>0</v>
      </c>
      <c r="H333" s="21">
        <f>MIN(extraPmt+L333,J332-G333)</f>
        <v>0</v>
      </c>
      <c r="I333" s="21">
        <f t="shared" si="28"/>
        <v>0</v>
      </c>
      <c r="J333" s="21">
        <f t="shared" si="29"/>
        <v>0</v>
      </c>
      <c r="L333" s="4"/>
    </row>
    <row r="334" spans="5:12" x14ac:dyDescent="0.25">
      <c r="E334" s="4">
        <f t="shared" si="27"/>
        <v>330</v>
      </c>
      <c r="F334" s="21">
        <f t="shared" si="25"/>
        <v>0</v>
      </c>
      <c r="G334" s="21">
        <f t="shared" si="26"/>
        <v>0</v>
      </c>
      <c r="H334" s="21">
        <f>MIN(extraPmt+L334,J333-G334)</f>
        <v>0</v>
      </c>
      <c r="I334" s="21">
        <f t="shared" si="28"/>
        <v>0</v>
      </c>
      <c r="J334" s="21">
        <f t="shared" si="29"/>
        <v>0</v>
      </c>
      <c r="L334" s="4"/>
    </row>
    <row r="335" spans="5:12" x14ac:dyDescent="0.25">
      <c r="E335" s="4">
        <f t="shared" si="27"/>
        <v>331</v>
      </c>
      <c r="F335" s="21">
        <f t="shared" si="25"/>
        <v>0</v>
      </c>
      <c r="G335" s="21">
        <f t="shared" si="26"/>
        <v>0</v>
      </c>
      <c r="H335" s="21">
        <f>MIN(extraPmt+L335,J334-G335)</f>
        <v>0</v>
      </c>
      <c r="I335" s="21">
        <f t="shared" si="28"/>
        <v>0</v>
      </c>
      <c r="J335" s="21">
        <f t="shared" si="29"/>
        <v>0</v>
      </c>
      <c r="L335" s="4"/>
    </row>
    <row r="336" spans="5:12" x14ac:dyDescent="0.25">
      <c r="E336" s="4">
        <f t="shared" si="27"/>
        <v>332</v>
      </c>
      <c r="F336" s="21">
        <f t="shared" si="25"/>
        <v>0</v>
      </c>
      <c r="G336" s="21">
        <f t="shared" si="26"/>
        <v>0</v>
      </c>
      <c r="H336" s="21">
        <f>MIN(extraPmt+L336,J335-G336)</f>
        <v>0</v>
      </c>
      <c r="I336" s="21">
        <f t="shared" si="28"/>
        <v>0</v>
      </c>
      <c r="J336" s="21">
        <f t="shared" si="29"/>
        <v>0</v>
      </c>
      <c r="L336" s="4"/>
    </row>
    <row r="337" spans="5:12" x14ac:dyDescent="0.25">
      <c r="E337" s="4">
        <f t="shared" si="27"/>
        <v>333</v>
      </c>
      <c r="F337" s="21">
        <f t="shared" si="25"/>
        <v>0</v>
      </c>
      <c r="G337" s="21">
        <f t="shared" si="26"/>
        <v>0</v>
      </c>
      <c r="H337" s="21">
        <f>MIN(extraPmt+L337,J336-G337)</f>
        <v>0</v>
      </c>
      <c r="I337" s="21">
        <f t="shared" si="28"/>
        <v>0</v>
      </c>
      <c r="J337" s="21">
        <f t="shared" si="29"/>
        <v>0</v>
      </c>
      <c r="L337" s="4"/>
    </row>
    <row r="338" spans="5:12" x14ac:dyDescent="0.25">
      <c r="E338" s="4">
        <f t="shared" si="27"/>
        <v>334</v>
      </c>
      <c r="F338" s="21">
        <f t="shared" si="25"/>
        <v>0</v>
      </c>
      <c r="G338" s="21">
        <f t="shared" si="26"/>
        <v>0</v>
      </c>
      <c r="H338" s="21">
        <f>MIN(extraPmt+L338,J337-G338)</f>
        <v>0</v>
      </c>
      <c r="I338" s="21">
        <f t="shared" si="28"/>
        <v>0</v>
      </c>
      <c r="J338" s="21">
        <f t="shared" si="29"/>
        <v>0</v>
      </c>
      <c r="L338" s="4"/>
    </row>
    <row r="339" spans="5:12" x14ac:dyDescent="0.25">
      <c r="E339" s="4">
        <f t="shared" si="27"/>
        <v>335</v>
      </c>
      <c r="F339" s="21">
        <f t="shared" si="25"/>
        <v>0</v>
      </c>
      <c r="G339" s="21">
        <f t="shared" si="26"/>
        <v>0</v>
      </c>
      <c r="H339" s="21">
        <f>MIN(extraPmt+L339,J338-G339)</f>
        <v>0</v>
      </c>
      <c r="I339" s="21">
        <f t="shared" si="28"/>
        <v>0</v>
      </c>
      <c r="J339" s="21">
        <f t="shared" si="29"/>
        <v>0</v>
      </c>
      <c r="L339" s="4"/>
    </row>
    <row r="340" spans="5:12" x14ac:dyDescent="0.25">
      <c r="E340" s="4">
        <f t="shared" si="27"/>
        <v>336</v>
      </c>
      <c r="F340" s="21">
        <f t="shared" si="25"/>
        <v>0</v>
      </c>
      <c r="G340" s="21">
        <f t="shared" si="26"/>
        <v>0</v>
      </c>
      <c r="H340" s="21">
        <f>MIN(extraPmt+L340,J339-G340)</f>
        <v>0</v>
      </c>
      <c r="I340" s="21">
        <f t="shared" si="28"/>
        <v>0</v>
      </c>
      <c r="J340" s="21">
        <f t="shared" si="29"/>
        <v>0</v>
      </c>
      <c r="L340" s="4"/>
    </row>
    <row r="341" spans="5:12" x14ac:dyDescent="0.25">
      <c r="E341" s="4">
        <f t="shared" si="27"/>
        <v>337</v>
      </c>
      <c r="F341" s="21">
        <f t="shared" si="25"/>
        <v>0</v>
      </c>
      <c r="G341" s="21">
        <f t="shared" si="26"/>
        <v>0</v>
      </c>
      <c r="H341" s="21">
        <f>MIN(extraPmt+L341,J340-G341)</f>
        <v>0</v>
      </c>
      <c r="I341" s="21">
        <f t="shared" si="28"/>
        <v>0</v>
      </c>
      <c r="J341" s="21">
        <f t="shared" si="29"/>
        <v>0</v>
      </c>
      <c r="L341" s="4"/>
    </row>
    <row r="342" spans="5:12" x14ac:dyDescent="0.25">
      <c r="E342" s="4">
        <f t="shared" si="27"/>
        <v>338</v>
      </c>
      <c r="F342" s="21">
        <f t="shared" si="25"/>
        <v>0</v>
      </c>
      <c r="G342" s="21">
        <f t="shared" si="26"/>
        <v>0</v>
      </c>
      <c r="H342" s="21">
        <f>MIN(extraPmt+L342,J341-G342)</f>
        <v>0</v>
      </c>
      <c r="I342" s="21">
        <f t="shared" si="28"/>
        <v>0</v>
      </c>
      <c r="J342" s="21">
        <f t="shared" si="29"/>
        <v>0</v>
      </c>
      <c r="L342" s="4"/>
    </row>
    <row r="343" spans="5:12" x14ac:dyDescent="0.25">
      <c r="E343" s="4">
        <f t="shared" si="27"/>
        <v>339</v>
      </c>
      <c r="F343" s="21">
        <f t="shared" si="25"/>
        <v>0</v>
      </c>
      <c r="G343" s="21">
        <f t="shared" si="26"/>
        <v>0</v>
      </c>
      <c r="H343" s="21">
        <f>MIN(extraPmt+L343,J342-G343)</f>
        <v>0</v>
      </c>
      <c r="I343" s="21">
        <f t="shared" si="28"/>
        <v>0</v>
      </c>
      <c r="J343" s="21">
        <f t="shared" si="29"/>
        <v>0</v>
      </c>
      <c r="L343" s="4"/>
    </row>
    <row r="344" spans="5:12" x14ac:dyDescent="0.25">
      <c r="E344" s="4">
        <f t="shared" si="27"/>
        <v>340</v>
      </c>
      <c r="F344" s="21">
        <f t="shared" si="25"/>
        <v>0</v>
      </c>
      <c r="G344" s="21">
        <f t="shared" si="26"/>
        <v>0</v>
      </c>
      <c r="H344" s="21">
        <f>MIN(extraPmt+L344,J343-G344)</f>
        <v>0</v>
      </c>
      <c r="I344" s="21">
        <f t="shared" si="28"/>
        <v>0</v>
      </c>
      <c r="J344" s="21">
        <f t="shared" si="29"/>
        <v>0</v>
      </c>
      <c r="L344" s="4"/>
    </row>
    <row r="345" spans="5:12" x14ac:dyDescent="0.25">
      <c r="E345" s="4">
        <f t="shared" si="27"/>
        <v>341</v>
      </c>
      <c r="F345" s="21">
        <f t="shared" si="25"/>
        <v>0</v>
      </c>
      <c r="G345" s="21">
        <f t="shared" si="26"/>
        <v>0</v>
      </c>
      <c r="H345" s="21">
        <f>MIN(extraPmt+L345,J344-G345)</f>
        <v>0</v>
      </c>
      <c r="I345" s="21">
        <f t="shared" si="28"/>
        <v>0</v>
      </c>
      <c r="J345" s="21">
        <f t="shared" si="29"/>
        <v>0</v>
      </c>
      <c r="L345" s="4"/>
    </row>
    <row r="346" spans="5:12" x14ac:dyDescent="0.25">
      <c r="E346" s="4">
        <f t="shared" si="27"/>
        <v>342</v>
      </c>
      <c r="F346" s="21">
        <f t="shared" si="25"/>
        <v>0</v>
      </c>
      <c r="G346" s="21">
        <f t="shared" si="26"/>
        <v>0</v>
      </c>
      <c r="H346" s="21">
        <f>MIN(extraPmt+L346,J345-G346)</f>
        <v>0</v>
      </c>
      <c r="I346" s="21">
        <f t="shared" si="28"/>
        <v>0</v>
      </c>
      <c r="J346" s="21">
        <f t="shared" si="29"/>
        <v>0</v>
      </c>
      <c r="L346" s="4"/>
    </row>
    <row r="347" spans="5:12" x14ac:dyDescent="0.25">
      <c r="E347" s="4">
        <f t="shared" si="27"/>
        <v>343</v>
      </c>
      <c r="F347" s="21">
        <f t="shared" si="25"/>
        <v>0</v>
      </c>
      <c r="G347" s="21">
        <f t="shared" si="26"/>
        <v>0</v>
      </c>
      <c r="H347" s="21">
        <f>MIN(extraPmt+L347,J346-G347)</f>
        <v>0</v>
      </c>
      <c r="I347" s="21">
        <f t="shared" si="28"/>
        <v>0</v>
      </c>
      <c r="J347" s="21">
        <f t="shared" si="29"/>
        <v>0</v>
      </c>
      <c r="L347" s="4"/>
    </row>
    <row r="348" spans="5:12" x14ac:dyDescent="0.25">
      <c r="E348" s="4">
        <f t="shared" si="27"/>
        <v>344</v>
      </c>
      <c r="F348" s="21">
        <f t="shared" si="25"/>
        <v>0</v>
      </c>
      <c r="G348" s="21">
        <f t="shared" si="26"/>
        <v>0</v>
      </c>
      <c r="H348" s="21">
        <f>MIN(extraPmt+L348,J347-G348)</f>
        <v>0</v>
      </c>
      <c r="I348" s="21">
        <f t="shared" si="28"/>
        <v>0</v>
      </c>
      <c r="J348" s="21">
        <f t="shared" si="29"/>
        <v>0</v>
      </c>
      <c r="L348" s="4"/>
    </row>
    <row r="349" spans="5:12" x14ac:dyDescent="0.25">
      <c r="E349" s="4">
        <f t="shared" si="27"/>
        <v>345</v>
      </c>
      <c r="F349" s="21">
        <f t="shared" si="25"/>
        <v>0</v>
      </c>
      <c r="G349" s="21">
        <f t="shared" si="26"/>
        <v>0</v>
      </c>
      <c r="H349" s="21">
        <f>MIN(extraPmt+L349,J348-G349)</f>
        <v>0</v>
      </c>
      <c r="I349" s="21">
        <f t="shared" si="28"/>
        <v>0</v>
      </c>
      <c r="J349" s="21">
        <f t="shared" si="29"/>
        <v>0</v>
      </c>
      <c r="L349" s="4"/>
    </row>
    <row r="350" spans="5:12" x14ac:dyDescent="0.25">
      <c r="E350" s="4">
        <f t="shared" si="27"/>
        <v>346</v>
      </c>
      <c r="F350" s="21">
        <f t="shared" si="25"/>
        <v>0</v>
      </c>
      <c r="G350" s="21">
        <f t="shared" si="26"/>
        <v>0</v>
      </c>
      <c r="H350" s="21">
        <f>MIN(extraPmt+L350,J349-G350)</f>
        <v>0</v>
      </c>
      <c r="I350" s="21">
        <f t="shared" si="28"/>
        <v>0</v>
      </c>
      <c r="J350" s="21">
        <f t="shared" si="29"/>
        <v>0</v>
      </c>
      <c r="L350" s="4"/>
    </row>
    <row r="351" spans="5:12" x14ac:dyDescent="0.25">
      <c r="E351" s="4">
        <f t="shared" si="27"/>
        <v>347</v>
      </c>
      <c r="F351" s="21">
        <f t="shared" si="25"/>
        <v>0</v>
      </c>
      <c r="G351" s="21">
        <f t="shared" si="26"/>
        <v>0</v>
      </c>
      <c r="H351" s="21">
        <f>MIN(extraPmt+L351,J350-G351)</f>
        <v>0</v>
      </c>
      <c r="I351" s="21">
        <f t="shared" si="28"/>
        <v>0</v>
      </c>
      <c r="J351" s="21">
        <f t="shared" si="29"/>
        <v>0</v>
      </c>
      <c r="L351" s="4"/>
    </row>
    <row r="352" spans="5:12" x14ac:dyDescent="0.25">
      <c r="E352" s="4">
        <f t="shared" si="27"/>
        <v>348</v>
      </c>
      <c r="F352" s="21">
        <f t="shared" si="25"/>
        <v>0</v>
      </c>
      <c r="G352" s="21">
        <f t="shared" si="26"/>
        <v>0</v>
      </c>
      <c r="H352" s="21">
        <f>MIN(extraPmt+L352,J351-G352)</f>
        <v>0</v>
      </c>
      <c r="I352" s="21">
        <f t="shared" si="28"/>
        <v>0</v>
      </c>
      <c r="J352" s="21">
        <f t="shared" si="29"/>
        <v>0</v>
      </c>
      <c r="L352" s="4"/>
    </row>
    <row r="353" spans="5:12" x14ac:dyDescent="0.25">
      <c r="E353" s="4">
        <f t="shared" si="27"/>
        <v>349</v>
      </c>
      <c r="F353" s="21">
        <f t="shared" si="25"/>
        <v>0</v>
      </c>
      <c r="G353" s="21">
        <f t="shared" si="26"/>
        <v>0</v>
      </c>
      <c r="H353" s="21">
        <f>MIN(extraPmt+L353,J352-G353)</f>
        <v>0</v>
      </c>
      <c r="I353" s="21">
        <f t="shared" si="28"/>
        <v>0</v>
      </c>
      <c r="J353" s="21">
        <f t="shared" si="29"/>
        <v>0</v>
      </c>
      <c r="L353" s="4"/>
    </row>
    <row r="354" spans="5:12" x14ac:dyDescent="0.25">
      <c r="E354" s="4">
        <f t="shared" si="27"/>
        <v>350</v>
      </c>
      <c r="F354" s="21">
        <f t="shared" si="25"/>
        <v>0</v>
      </c>
      <c r="G354" s="21">
        <f t="shared" si="26"/>
        <v>0</v>
      </c>
      <c r="H354" s="21">
        <f>MIN(extraPmt+L354,J353-G354)</f>
        <v>0</v>
      </c>
      <c r="I354" s="21">
        <f t="shared" si="28"/>
        <v>0</v>
      </c>
      <c r="J354" s="21">
        <f t="shared" si="29"/>
        <v>0</v>
      </c>
      <c r="L354" s="4"/>
    </row>
    <row r="355" spans="5:12" x14ac:dyDescent="0.25">
      <c r="E355" s="4">
        <f t="shared" si="27"/>
        <v>351</v>
      </c>
      <c r="F355" s="21">
        <f t="shared" si="25"/>
        <v>0</v>
      </c>
      <c r="G355" s="21">
        <f t="shared" si="26"/>
        <v>0</v>
      </c>
      <c r="H355" s="21">
        <f>MIN(extraPmt+L355,J354-G355)</f>
        <v>0</v>
      </c>
      <c r="I355" s="21">
        <f t="shared" si="28"/>
        <v>0</v>
      </c>
      <c r="J355" s="21">
        <f t="shared" si="29"/>
        <v>0</v>
      </c>
      <c r="L355" s="4"/>
    </row>
    <row r="356" spans="5:12" x14ac:dyDescent="0.25">
      <c r="E356" s="4">
        <f t="shared" si="27"/>
        <v>352</v>
      </c>
      <c r="F356" s="21">
        <f t="shared" si="25"/>
        <v>0</v>
      </c>
      <c r="G356" s="21">
        <f t="shared" si="26"/>
        <v>0</v>
      </c>
      <c r="H356" s="21">
        <f>MIN(extraPmt+L356,J355-G356)</f>
        <v>0</v>
      </c>
      <c r="I356" s="21">
        <f t="shared" si="28"/>
        <v>0</v>
      </c>
      <c r="J356" s="21">
        <f t="shared" si="29"/>
        <v>0</v>
      </c>
      <c r="L356" s="4"/>
    </row>
    <row r="357" spans="5:12" x14ac:dyDescent="0.25">
      <c r="E357" s="4">
        <f t="shared" si="27"/>
        <v>353</v>
      </c>
      <c r="F357" s="21">
        <f t="shared" si="25"/>
        <v>0</v>
      </c>
      <c r="G357" s="21">
        <f t="shared" si="26"/>
        <v>0</v>
      </c>
      <c r="H357" s="21">
        <f>MIN(extraPmt+L357,J356-G357)</f>
        <v>0</v>
      </c>
      <c r="I357" s="21">
        <f t="shared" si="28"/>
        <v>0</v>
      </c>
      <c r="J357" s="21">
        <f t="shared" si="29"/>
        <v>0</v>
      </c>
      <c r="L357" s="4"/>
    </row>
    <row r="358" spans="5:12" x14ac:dyDescent="0.25">
      <c r="E358" s="4">
        <f t="shared" si="27"/>
        <v>354</v>
      </c>
      <c r="F358" s="21">
        <f t="shared" si="25"/>
        <v>0</v>
      </c>
      <c r="G358" s="21">
        <f t="shared" si="26"/>
        <v>0</v>
      </c>
      <c r="H358" s="21">
        <f>MIN(extraPmt+L358,J357-G358)</f>
        <v>0</v>
      </c>
      <c r="I358" s="21">
        <f t="shared" si="28"/>
        <v>0</v>
      </c>
      <c r="J358" s="21">
        <f t="shared" si="29"/>
        <v>0</v>
      </c>
      <c r="L358" s="4"/>
    </row>
    <row r="359" spans="5:12" x14ac:dyDescent="0.25">
      <c r="E359" s="4">
        <f t="shared" si="27"/>
        <v>355</v>
      </c>
      <c r="F359" s="21">
        <f t="shared" si="25"/>
        <v>0</v>
      </c>
      <c r="G359" s="21">
        <f t="shared" si="26"/>
        <v>0</v>
      </c>
      <c r="H359" s="21">
        <f>MIN(extraPmt+L359,J358-G359)</f>
        <v>0</v>
      </c>
      <c r="I359" s="21">
        <f t="shared" si="28"/>
        <v>0</v>
      </c>
      <c r="J359" s="21">
        <f t="shared" si="29"/>
        <v>0</v>
      </c>
      <c r="L359" s="4"/>
    </row>
    <row r="360" spans="5:12" x14ac:dyDescent="0.25">
      <c r="E360" s="4">
        <f t="shared" si="27"/>
        <v>356</v>
      </c>
      <c r="F360" s="21">
        <f t="shared" si="25"/>
        <v>0</v>
      </c>
      <c r="G360" s="21">
        <f t="shared" si="26"/>
        <v>0</v>
      </c>
      <c r="H360" s="21">
        <f>MIN(extraPmt+L360,J359-G360)</f>
        <v>0</v>
      </c>
      <c r="I360" s="21">
        <f t="shared" si="28"/>
        <v>0</v>
      </c>
      <c r="J360" s="21">
        <f t="shared" si="29"/>
        <v>0</v>
      </c>
      <c r="L360" s="4"/>
    </row>
    <row r="361" spans="5:12" x14ac:dyDescent="0.25">
      <c r="E361" s="4">
        <f t="shared" si="27"/>
        <v>357</v>
      </c>
      <c r="F361" s="21">
        <f t="shared" si="25"/>
        <v>0</v>
      </c>
      <c r="G361" s="21">
        <f t="shared" si="26"/>
        <v>0</v>
      </c>
      <c r="H361" s="21">
        <f>MIN(extraPmt+L361,J360-G361)</f>
        <v>0</v>
      </c>
      <c r="I361" s="21">
        <f t="shared" si="28"/>
        <v>0</v>
      </c>
      <c r="J361" s="21">
        <f t="shared" si="29"/>
        <v>0</v>
      </c>
      <c r="L361" s="4"/>
    </row>
    <row r="362" spans="5:12" x14ac:dyDescent="0.25">
      <c r="E362" s="4">
        <f t="shared" si="27"/>
        <v>358</v>
      </c>
      <c r="F362" s="21">
        <f t="shared" si="25"/>
        <v>0</v>
      </c>
      <c r="G362" s="21">
        <f t="shared" si="26"/>
        <v>0</v>
      </c>
      <c r="H362" s="21">
        <f>MIN(extraPmt+L362,J361-G362)</f>
        <v>0</v>
      </c>
      <c r="I362" s="21">
        <f t="shared" si="28"/>
        <v>0</v>
      </c>
      <c r="J362" s="21">
        <f t="shared" si="29"/>
        <v>0</v>
      </c>
      <c r="L362" s="4"/>
    </row>
    <row r="363" spans="5:12" x14ac:dyDescent="0.25">
      <c r="E363" s="4">
        <f t="shared" si="27"/>
        <v>359</v>
      </c>
      <c r="F363" s="21">
        <f t="shared" si="25"/>
        <v>0</v>
      </c>
      <c r="G363" s="21">
        <f t="shared" si="26"/>
        <v>0</v>
      </c>
      <c r="H363" s="21">
        <f>MIN(extraPmt+L363,J362-G363)</f>
        <v>0</v>
      </c>
      <c r="I363" s="21">
        <f t="shared" si="28"/>
        <v>0</v>
      </c>
      <c r="J363" s="21">
        <f t="shared" si="29"/>
        <v>0</v>
      </c>
      <c r="L363" s="4"/>
    </row>
    <row r="364" spans="5:12" x14ac:dyDescent="0.25">
      <c r="E364" s="4">
        <f t="shared" si="27"/>
        <v>360</v>
      </c>
      <c r="F364" s="21">
        <f t="shared" si="25"/>
        <v>0</v>
      </c>
      <c r="G364" s="21">
        <f t="shared" si="26"/>
        <v>0</v>
      </c>
      <c r="H364" s="21">
        <f>MIN(extraPmt+L364,J363-G364)</f>
        <v>0</v>
      </c>
      <c r="I364" s="21">
        <f t="shared" si="28"/>
        <v>0</v>
      </c>
      <c r="J364" s="21">
        <f t="shared" si="29"/>
        <v>0</v>
      </c>
      <c r="L364" s="4"/>
    </row>
    <row r="365" spans="5:12" x14ac:dyDescent="0.25">
      <c r="F365" s="5"/>
      <c r="G365" s="5"/>
      <c r="H365" s="5"/>
      <c r="I365" s="5"/>
      <c r="J365" s="5"/>
    </row>
    <row r="366" spans="5:12" x14ac:dyDescent="0.25">
      <c r="F366" s="5"/>
      <c r="G366" s="5"/>
      <c r="H366" s="5"/>
      <c r="I366" s="5"/>
      <c r="J366" s="5"/>
    </row>
  </sheetData>
  <autoFilter ref="E4:J364" xr:uid="{BEFFE2F0-EB4D-415C-A532-7C0474C54992}"/>
  <dataValidations count="1">
    <dataValidation type="custom" errorStyle="warning" allowBlank="1" showInputMessage="1" showErrorMessage="1" errorTitle="Schedule Insufficient!" error="Extend formuals at the bottom of the schedule to handle more years." sqref="C6" xr:uid="{2CBEB823-82AB-401B-853C-9293F351C325}">
      <formula1>C6*12&lt;=MAX(E:E)</formula1>
    </dataValidation>
  </dataValidations>
  <hyperlinks>
    <hyperlink ref="N6" r:id="rId1" xr:uid="{7AC147AE-928C-46E7-A687-E936BC92BB8A}"/>
    <hyperlink ref="N9" location="Sheet1!E5" display="Single formula solution" xr:uid="{72A713A8-5CCE-476F-B0DD-F9B65E0E5B05}"/>
    <hyperlink ref="N10" location="Sheet2!E5" display="Traditional formula solution" xr:uid="{A36FF32D-ACA5-40CE-AF34-B3FCF0D2AECE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Sheet1</vt:lpstr>
      <vt:lpstr>Sheet2</vt:lpstr>
      <vt:lpstr>extraPmt</vt:lpstr>
      <vt:lpstr>loan</vt:lpstr>
      <vt:lpstr>pmt</vt:lpstr>
      <vt:lpstr>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2026-03-10T23:07:02Z</dcterms:created>
  <dcterms:modified xsi:type="dcterms:W3CDTF">2026-03-17T17:34:29Z</dcterms:modified>
</cp:coreProperties>
</file>