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financial\income tax bracket calculation\"/>
    </mc:Choice>
  </mc:AlternateContent>
  <xr:revisionPtr revIDLastSave="0" documentId="13_ncr:1_{109691A1-33F2-4F42-85A5-97F948EC0651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4" r:id="rId2"/>
    <sheet name="Sheet3" sheetId="3" r:id="rId3"/>
  </sheets>
  <definedNames>
    <definedName name="status_list">Sheet3!$M$5:$M$8</definedName>
    <definedName name="tax_table">Sheet3!$B$5:$K$25</definedName>
    <definedName name="year_list">Sheet3!$O$5:$O$7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4" l="1" a="1"/>
  <c r="B7" i="4"/>
  <c r="D7" i="4" a="1"/>
  <c r="D7" i="4"/>
  <c r="B7" i="1" a="1"/>
  <c r="B7" i="1"/>
  <c r="I8" i="4"/>
  <c r="E7" i="4"/>
  <c r="F7" i="4"/>
  <c r="E8" i="4"/>
  <c r="F8" i="4"/>
  <c r="E9" i="4"/>
  <c r="F9" i="4"/>
  <c r="E10" i="4"/>
  <c r="F10" i="4"/>
  <c r="E13" i="4"/>
  <c r="F13" i="4"/>
  <c r="E12" i="4"/>
  <c r="F12" i="4"/>
  <c r="E11" i="4"/>
  <c r="F11" i="4"/>
  <c r="I7" i="4"/>
  <c r="O7" i="4"/>
  <c r="O8" i="4"/>
  <c r="O9" i="4"/>
  <c r="O10" i="4"/>
  <c r="O11" i="4"/>
  <c r="O12" i="4"/>
  <c r="O13" i="4"/>
  <c r="O7" i="1" a="1"/>
  <c r="O7" i="1"/>
  <c r="F15" i="4"/>
  <c r="E15" i="4"/>
  <c r="E7" i="1" a="1"/>
  <c r="E7" i="1"/>
  <c r="E15" i="1"/>
  <c r="F7" i="1" a="1"/>
  <c r="F7" i="1"/>
  <c r="F15" i="1"/>
  <c r="I9" i="4"/>
  <c r="I7" i="1" a="1"/>
  <c r="I7" i="1"/>
  <c r="I8" i="1"/>
  <c r="I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<sst xmlns="http://schemas.openxmlformats.org/spreadsheetml/2006/main" count="70" uniqueCount="26">
  <si>
    <t>From</t>
  </si>
  <si>
    <t>To</t>
  </si>
  <si>
    <t>Tax rate</t>
  </si>
  <si>
    <t>Income</t>
  </si>
  <si>
    <t>Taxes</t>
  </si>
  <si>
    <t>Total</t>
  </si>
  <si>
    <t>Marginal rate</t>
  </si>
  <si>
    <t>Effective rate</t>
  </si>
  <si>
    <t>With MAP</t>
  </si>
  <si>
    <t>Income tax bracket calculation</t>
  </si>
  <si>
    <t>Read article here</t>
  </si>
  <si>
    <t>and up</t>
  </si>
  <si>
    <t>Married filing jointly</t>
  </si>
  <si>
    <t>Married filing separately</t>
  </si>
  <si>
    <t>Head of household</t>
  </si>
  <si>
    <t>Single taxpayer</t>
  </si>
  <si>
    <t>Status</t>
  </si>
  <si>
    <t>Tax payer status</t>
  </si>
  <si>
    <t>MIN/MAX</t>
  </si>
  <si>
    <t>Year</t>
  </si>
  <si>
    <t>Tax rate table</t>
  </si>
  <si>
    <t>Modern approach</t>
  </si>
  <si>
    <t>Traditional approach</t>
  </si>
  <si>
    <t>status_list = M5:M9</t>
  </si>
  <si>
    <t>tax_table = B5:K25</t>
  </si>
  <si>
    <t>year_list = O5:O7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</si>
</sst>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9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0" fillId="3" borderId="1" xfId="0" applyFill="1" applyBorder="1"/>
    <xf numFmtId="164" fontId="0" fillId="0" borderId="0" xfId="0" applyNumberFormat="1"/>
    <xf numFmtId="165" fontId="0" fillId="0" borderId="1" xfId="1" applyNumberFormat="1" applyFont="1" applyBorder="1"/>
    <xf numFmtId="0" fontId="3" fillId="0" borderId="0" xfId="2"/>
    <xf numFmtId="0" fontId="3" fillId="0" borderId="0" xfId="2" applyFill="1" applyBorder="1"/>
    <xf numFmtId="0" fontId="0" fillId="0" borderId="1" xfId="0" applyBorder="1"/>
    <xf numFmtId="6" fontId="0" fillId="0" borderId="1" xfId="0" applyNumberFormat="1" applyBorder="1"/>
    <xf numFmtId="0" fontId="0" fillId="2" borderId="1" xfId="0" applyFill="1" applyBorder="1" applyAlignment="1">
      <alignment horizontal="centerContinuous"/>
    </xf>
    <xf numFmtId="0" fontId="4" fillId="0" borderId="0" xfId="0" applyFont="1"/>
    <xf numFmtId="0" fontId="0" fillId="0" borderId="1" xfId="0" applyBorder="1"/>
  </cellXfs>
  <cellStyles count="3">
    <cellStyle name="Currency" xfId="1" builtinId="4"/>
    <cellStyle name="Hyperlink" xfId="2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12</xdr:col>
      <xdr:colOff>409575</xdr:colOff>
      <xdr:row>6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69B62E-9537-49D4-9FF0-6CA77AF0B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571500"/>
          <a:ext cx="1628775" cy="378607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6</xdr:row>
      <xdr:rowOff>0</xdr:rowOff>
    </xdr:from>
    <xdr:to>
      <xdr:col>18</xdr:col>
      <xdr:colOff>495300</xdr:colOff>
      <xdr:row>8</xdr:row>
      <xdr:rowOff>123825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23A281A-E846-4BFC-AFCC-8E93E01ED66E}"/>
            </a:ext>
          </a:extLst>
        </xdr:cNvPr>
        <xdr:cNvSpPr txBox="1"/>
      </xdr:nvSpPr>
      <xdr:spPr>
        <a:xfrm>
          <a:off x="10172700" y="1143000"/>
          <a:ext cx="1676400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Another way to calculate income in brackets.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12</xdr:col>
      <xdr:colOff>409575</xdr:colOff>
      <xdr:row>6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2A2E76-416D-4490-8EBF-004073924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952500"/>
          <a:ext cx="1628775" cy="378607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6</xdr:row>
      <xdr:rowOff>0</xdr:rowOff>
    </xdr:from>
    <xdr:to>
      <xdr:col>18</xdr:col>
      <xdr:colOff>495300</xdr:colOff>
      <xdr:row>8</xdr:row>
      <xdr:rowOff>123825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449394-F41E-48FF-8D62-F109545400E3}"/>
            </a:ext>
          </a:extLst>
        </xdr:cNvPr>
        <xdr:cNvSpPr txBox="1"/>
      </xdr:nvSpPr>
      <xdr:spPr>
        <a:xfrm>
          <a:off x="10172700" y="1143000"/>
          <a:ext cx="1676400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Another way to calculate income in brackets.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</xdr:row>
      <xdr:rowOff>0</xdr:rowOff>
    </xdr:from>
    <xdr:to>
      <xdr:col>18</xdr:col>
      <xdr:colOff>409575</xdr:colOff>
      <xdr:row>4</xdr:row>
      <xdr:rowOff>188107</xdr:rowOff>
    </xdr:to>
    <xdr:pic>
      <xdr:nvPicPr>
        <xdr:cNvPr id="3" name="Picture 2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41CBDB-D368-4C5C-82F0-04E7C7EEE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250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8</xdr:row>
      <xdr:rowOff>0</xdr:rowOff>
    </xdr:from>
    <xdr:to>
      <xdr:col>19</xdr:col>
      <xdr:colOff>57150</xdr:colOff>
      <xdr:row>13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5A6974-9DDF-4BD2-A302-C53EBB956D31}"/>
            </a:ext>
          </a:extLst>
        </xdr:cNvPr>
        <xdr:cNvSpPr txBox="1"/>
      </xdr:nvSpPr>
      <xdr:spPr>
        <a:xfrm>
          <a:off x="10763250" y="1524000"/>
          <a:ext cx="1828800" cy="952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sheet contains tax rates for 2023,</a:t>
          </a:r>
          <a:r>
            <a:rPr lang="en-US" sz="1100" baseline="0"/>
            <a:t> 2024, and </a:t>
          </a:r>
          <a:r>
            <a:rPr lang="en-US" sz="1100"/>
            <a:t>2025.</a:t>
          </a:r>
          <a:r>
            <a:rPr lang="en-US" sz="1100" baseline="0"/>
            <a:t> </a:t>
          </a:r>
          <a:r>
            <a:rPr lang="en-US" sz="1100"/>
            <a:t>The correct rates are applied based on the selected filing status and year.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income-tax-bracket-calcula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income-tax-bracket-calcula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income-tax-bracket-calcul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5"/>
  <sheetViews>
    <sheetView showGridLines="0" tabSelected="1" workbookViewId="0">
      <selection activeCell="C4" sqref="C4:D4"/>
    </sheetView>
  </sheetViews>
  <sheetFormatPr defaultColWidth="8.85546875" defaultRowHeight="15" x14ac:dyDescent="0.25"/>
  <cols>
    <col min="1" max="1" width="6.7109375" customWidth="1"/>
    <col min="2" max="6" width="10.7109375" customWidth="1"/>
    <col min="7" max="7" width="6.7109375" customWidth="1"/>
    <col min="8" max="8" width="12.85546875" bestFit="1" customWidth="1"/>
    <col min="9" max="9" width="10.7109375" customWidth="1"/>
  </cols>
  <sheetData>
    <row r="2" spans="2:15" x14ac:dyDescent="0.25">
      <c r="B2" s="1" t="s">
        <v>9</v>
      </c>
    </row>
    <row r="3" spans="2:15" x14ac:dyDescent="0.25">
      <c r="B3" s="1"/>
    </row>
    <row r="4" spans="2:15" x14ac:dyDescent="0.25">
      <c r="B4" s="6" t="s">
        <v>16</v>
      </c>
      <c r="C4" s="15" t="s">
        <v>15</v>
      </c>
      <c r="D4" s="15"/>
      <c r="F4" s="11">
        <v>2025</v>
      </c>
      <c r="O4" t="s">
        <v>8</v>
      </c>
    </row>
    <row r="6" spans="2:15" x14ac:dyDescent="0.25">
      <c r="B6" s="2" t="s">
        <v>0</v>
      </c>
      <c r="C6" s="2" t="s">
        <v>1</v>
      </c>
      <c r="D6" s="2" t="s">
        <v>2</v>
      </c>
      <c r="E6" s="2" t="s">
        <v>3</v>
      </c>
      <c r="F6" s="2" t="s">
        <v>4</v>
      </c>
      <c r="H6" s="6" t="s">
        <v>3</v>
      </c>
      <c r="I6" s="3">
        <v>100000</v>
      </c>
      <c r="O6" s="2" t="s">
        <v>3</v>
      </c>
    </row>
    <row r="7" spans="2:15" x14ac:dyDescent="0.25">
      <c r="B7" s="3" cm="1">
        <f t="array" ref="B7:D13">_xlfn.CHOOSECOLS(_xlfn._xlws.FILTER(tax_table,_xlfn.CHOOSECOLS(tax_table,-1)=F4),_xlfn.XMATCH(C4,status_list)*2,_xlfn.XMATCH(C4,status_list)*2+1,1)</f>
        <v>0</v>
      </c>
      <c r="C7" s="3">
        <v>11925</v>
      </c>
      <c r="D7" s="4">
        <v>0.1</v>
      </c>
      <c r="E7" s="3" cm="1">
        <f t="array" ref="E7:E13">_xlfn.LET(
  _xlpm.income,I6,
  _xlpm.upper,C7:C13,
  _xlpm.lower,_xlfn.DROP(_xlfn.VSTACK(0,_xlpm.upper),-1),
  IF(_xlpm.income&lt;=_xlpm.lower,0,
    IF(_xlpm.income&gt;_xlpm.upper,_xlpm.upper-_xlpm.lower,_xlpm.income-_xlpm.lower))
)</f>
        <v>11925</v>
      </c>
      <c r="F7" s="3" cm="1">
        <f t="array" ref="F7:F13">D7:D13*E7:E13</f>
        <v>1192.5</v>
      </c>
      <c r="H7" s="6" t="s">
        <v>4</v>
      </c>
      <c r="I7" s="3" cm="1">
        <f t="array" ref="I7">_xlfn.LET(
  _xlpm.income,I6,
  _xlpm.tax_rates, D7:D13,
  _xlpm.upper,C7:C13,
  _xlpm.lower,_xlfn.DROP(_xlfn.VSTACK(0,_xlpm.upper),-1),
  _xlpm.income_by_bracket,IF(_xlpm.income&lt;=_xlpm.lower,0,
    IF(_xlpm.income&gt;_xlpm.upper,_xlpm.upper-_xlpm.lower,_xlpm.income-_xlpm.lower)),
  _xlpm.tax_by_bracket,_xlpm.income_by_bracket*_xlpm.tax_rates,
  SUM(_xlpm.tax_by_bracket)
)</f>
        <v>16914</v>
      </c>
      <c r="O7" s="3" cm="1">
        <f t="array" ref="O7:O13">_xlfn.LET(
  _xlpm.income,I6,
  _xlpm.upper,C7:C13,
  _xlpm.lower,_xlfn.DROP(_xlfn.VSTACK(0,_xlpm.upper),-1),
  _xlfn.MAP(_xlpm.upper,_xlpm.lower,_xlfn.LAMBDA(_xlpm.a,_xlpm.b,
    IF(_xlpm.income&lt;=_xlpm.b,0,
      IF(_xlpm.income&gt;_xlpm.a,_xlpm.a-_xlpm.b,_xlpm.income-_xlpm.b))
  ))
)</f>
        <v>11925</v>
      </c>
    </row>
    <row r="8" spans="2:15" x14ac:dyDescent="0.25">
      <c r="B8" s="3">
        <v>11925</v>
      </c>
      <c r="C8" s="3">
        <v>48475</v>
      </c>
      <c r="D8" s="4">
        <v>0.12</v>
      </c>
      <c r="E8" s="3">
        <v>36550</v>
      </c>
      <c r="F8" s="3">
        <v>4386</v>
      </c>
      <c r="H8" s="6" t="s">
        <v>6</v>
      </c>
      <c r="I8" s="8">
        <f>_xlfn.XLOOKUP(I6,C7:C13,D7:D13,,1)</f>
        <v>0.22</v>
      </c>
      <c r="K8" s="9" t="s">
        <v>10</v>
      </c>
      <c r="O8" s="3">
        <v>36550</v>
      </c>
    </row>
    <row r="9" spans="2:15" x14ac:dyDescent="0.25">
      <c r="B9" s="3">
        <v>48475</v>
      </c>
      <c r="C9" s="3">
        <v>103350</v>
      </c>
      <c r="D9" s="4">
        <v>0.22</v>
      </c>
      <c r="E9" s="3">
        <v>51525</v>
      </c>
      <c r="F9" s="3">
        <v>11335.5</v>
      </c>
      <c r="H9" s="6" t="s">
        <v>7</v>
      </c>
      <c r="I9" s="8">
        <f>I7/I6</f>
        <v>0.16914000000000001</v>
      </c>
      <c r="O9" s="3">
        <v>51525</v>
      </c>
    </row>
    <row r="10" spans="2:15" x14ac:dyDescent="0.25">
      <c r="B10" s="3">
        <v>103350</v>
      </c>
      <c r="C10" s="3">
        <v>197300</v>
      </c>
      <c r="D10" s="4">
        <v>0.24</v>
      </c>
      <c r="E10" s="3">
        <v>0</v>
      </c>
      <c r="F10" s="3">
        <v>0</v>
      </c>
      <c r="O10" s="3">
        <v>0</v>
      </c>
    </row>
    <row r="11" spans="2:15" x14ac:dyDescent="0.25">
      <c r="B11" s="3">
        <v>197300</v>
      </c>
      <c r="C11" s="3">
        <v>250525</v>
      </c>
      <c r="D11" s="4">
        <v>0.32</v>
      </c>
      <c r="E11" s="3">
        <v>0</v>
      </c>
      <c r="F11" s="3">
        <v>0</v>
      </c>
      <c r="H11" s="10" t="s">
        <v>21</v>
      </c>
      <c r="O11" s="3">
        <v>0</v>
      </c>
    </row>
    <row r="12" spans="2:15" x14ac:dyDescent="0.25">
      <c r="B12" s="3">
        <v>250525</v>
      </c>
      <c r="C12" s="3">
        <v>626350</v>
      </c>
      <c r="D12" s="4">
        <v>0.35</v>
      </c>
      <c r="E12" s="3">
        <v>0</v>
      </c>
      <c r="F12" s="3">
        <v>0</v>
      </c>
      <c r="H12" s="10" t="s">
        <v>22</v>
      </c>
      <c r="O12" s="3">
        <v>0</v>
      </c>
    </row>
    <row r="13" spans="2:15" x14ac:dyDescent="0.25">
      <c r="B13" s="3">
        <v>626350</v>
      </c>
      <c r="C13" s="5" t="str">
        <v>and up</v>
      </c>
      <c r="D13" s="4">
        <v>0.37</v>
      </c>
      <c r="E13" s="3">
        <v>0</v>
      </c>
      <c r="F13" s="3">
        <v>0</v>
      </c>
      <c r="H13" s="9" t="s">
        <v>20</v>
      </c>
      <c r="O13" s="3">
        <v>0</v>
      </c>
    </row>
    <row r="15" spans="2:15" x14ac:dyDescent="0.25">
      <c r="B15" t="s">
        <v>5</v>
      </c>
      <c r="E15" s="7">
        <f>SUM(E7:E13)</f>
        <v>100000</v>
      </c>
      <c r="F15" s="7">
        <f>SUM(F7:F13)</f>
        <v>16914</v>
      </c>
    </row>
  </sheetData>
  <mergeCells count="1">
    <mergeCell ref="C4:D4"/>
  </mergeCells>
  <dataValidations count="2">
    <dataValidation type="list" allowBlank="1" showInputMessage="1" showErrorMessage="1" sqref="C4" xr:uid="{91966DC4-59C6-4EF0-9C8F-13FBA7EEE514}">
      <formula1>status_list</formula1>
    </dataValidation>
    <dataValidation type="list" allowBlank="1" showInputMessage="1" showErrorMessage="1" sqref="F4" xr:uid="{06261A7C-64FA-4E09-BC37-248A3C1CD6A3}">
      <formula1>year_list</formula1>
    </dataValidation>
  </dataValidations>
  <hyperlinks>
    <hyperlink ref="K8" r:id="rId1" xr:uid="{F1CF8FFB-AF30-4E0A-9E83-ADC812FBFA6B}"/>
    <hyperlink ref="H11" location="Sheet1!E7" display="Modern formulas" xr:uid="{0F4279FF-30A4-4E4D-8AA7-2612B06879A1}"/>
    <hyperlink ref="H12" location="Sheet2!E7" display="Traditional formulas" xr:uid="{7D32C618-18EA-4DE8-9880-30B8170373BD}"/>
    <hyperlink ref="H13" location="tax_table" display="Tax rate table" xr:uid="{7F01FBAF-4E86-4028-884C-4B32ACBE0B2B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F86C6-8ED3-495C-81A0-6046C37A441D}">
  <dimension ref="B2:O15"/>
  <sheetViews>
    <sheetView showGridLines="0" workbookViewId="0">
      <selection activeCell="C4" sqref="C4:D4"/>
    </sheetView>
  </sheetViews>
  <sheetFormatPr defaultColWidth="8.85546875" defaultRowHeight="15" x14ac:dyDescent="0.25"/>
  <cols>
    <col min="1" max="1" width="6.7109375" customWidth="1"/>
    <col min="2" max="6" width="10.7109375" customWidth="1"/>
    <col min="7" max="7" width="6.7109375" customWidth="1"/>
    <col min="8" max="8" width="12.85546875" bestFit="1" customWidth="1"/>
    <col min="9" max="9" width="10.7109375" customWidth="1"/>
  </cols>
  <sheetData>
    <row r="2" spans="2:15" x14ac:dyDescent="0.25">
      <c r="B2" s="1" t="s">
        <v>9</v>
      </c>
    </row>
    <row r="3" spans="2:15" x14ac:dyDescent="0.25">
      <c r="B3" s="1"/>
    </row>
    <row r="4" spans="2:15" x14ac:dyDescent="0.25">
      <c r="B4" s="6" t="s">
        <v>16</v>
      </c>
      <c r="C4" s="15" t="s">
        <v>15</v>
      </c>
      <c r="D4" s="15"/>
      <c r="F4" s="11">
        <v>2025</v>
      </c>
      <c r="O4" t="s">
        <v>18</v>
      </c>
    </row>
    <row r="6" spans="2:15" x14ac:dyDescent="0.25">
      <c r="B6" s="2" t="s">
        <v>0</v>
      </c>
      <c r="C6" s="2" t="s">
        <v>1</v>
      </c>
      <c r="D6" s="2" t="s">
        <v>2</v>
      </c>
      <c r="E6" s="2" t="s">
        <v>3</v>
      </c>
      <c r="F6" s="2" t="s">
        <v>4</v>
      </c>
      <c r="H6" s="6" t="s">
        <v>3</v>
      </c>
      <c r="I6" s="3">
        <v>100000</v>
      </c>
      <c r="O6" s="2" t="s">
        <v>3</v>
      </c>
    </row>
    <row r="7" spans="2:15" x14ac:dyDescent="0.25">
      <c r="B7" s="3" cm="1">
        <f t="array" aca="1" ref="B7:C13" ca="1">OFFSET(tax_table,7*(MATCH(F4,year_list,0)-1),MATCH(C4,status_list,0)*2-1,7,2)</f>
        <v>0</v>
      </c>
      <c r="C7" s="3">
        <f ca="1"/>
        <v>11925</v>
      </c>
      <c r="D7" s="4" cm="1">
        <f t="array" aca="1" ref="D7:D13" ca="1">OFFSET(tax_table,7*(MATCH(F4,year_list,0)-1),0,7,1)</f>
        <v>0.1</v>
      </c>
      <c r="E7" s="3">
        <f ca="1">IF($I$6&lt;=B7,0,IF($I$6&gt;C7,C7-B7,$I$6-B7))</f>
        <v>11925</v>
      </c>
      <c r="F7" s="3">
        <f ca="1">D7*E7</f>
        <v>1192.5</v>
      </c>
      <c r="H7" s="6" t="s">
        <v>4</v>
      </c>
      <c r="I7" s="3">
        <f ca="1">SUM(F7:F13)</f>
        <v>16914</v>
      </c>
      <c r="O7" s="3">
        <f ca="1">MAX(0,MIN($I$6,C7)-B7)</f>
        <v>11925</v>
      </c>
    </row>
    <row r="8" spans="2:15" x14ac:dyDescent="0.25">
      <c r="B8" s="3">
        <f ca="1"/>
        <v>11925</v>
      </c>
      <c r="C8" s="3">
        <f ca="1"/>
        <v>48475</v>
      </c>
      <c r="D8" s="4">
        <f ca="1"/>
        <v>0.12</v>
      </c>
      <c r="E8" s="3">
        <f t="shared" ref="E8:E13" ca="1" si="0">IF($I$6&lt;=B8,0,IF($I$6&gt;C8,C8-B8,$I$6-B8))</f>
        <v>36550</v>
      </c>
      <c r="F8" s="3">
        <f t="shared" ref="F8:F13" ca="1" si="1">D8*E8</f>
        <v>4386</v>
      </c>
      <c r="H8" s="6" t="s">
        <v>6</v>
      </c>
      <c r="I8" s="8">
        <f ca="1">VLOOKUP(I6,B7:D13,3,1)</f>
        <v>0.22</v>
      </c>
      <c r="K8" s="9" t="s">
        <v>10</v>
      </c>
      <c r="O8" s="3">
        <f t="shared" ref="O8:O13" ca="1" si="2">MAX(0,MIN($I$6,C8)-B8)</f>
        <v>36550</v>
      </c>
    </row>
    <row r="9" spans="2:15" x14ac:dyDescent="0.25">
      <c r="B9" s="3">
        <f ca="1"/>
        <v>48475</v>
      </c>
      <c r="C9" s="3">
        <f ca="1"/>
        <v>103350</v>
      </c>
      <c r="D9" s="4">
        <f ca="1"/>
        <v>0.22</v>
      </c>
      <c r="E9" s="3">
        <f t="shared" ca="1" si="0"/>
        <v>51525</v>
      </c>
      <c r="F9" s="3">
        <f t="shared" ca="1" si="1"/>
        <v>11335.5</v>
      </c>
      <c r="H9" s="6" t="s">
        <v>7</v>
      </c>
      <c r="I9" s="8">
        <f ca="1">I7/I6</f>
        <v>0.16914000000000001</v>
      </c>
      <c r="O9" s="3">
        <f t="shared" ca="1" si="2"/>
        <v>51525</v>
      </c>
    </row>
    <row r="10" spans="2:15" x14ac:dyDescent="0.25">
      <c r="B10" s="3">
        <f ca="1"/>
        <v>103350</v>
      </c>
      <c r="C10" s="3">
        <f ca="1"/>
        <v>197300</v>
      </c>
      <c r="D10" s="4">
        <f ca="1"/>
        <v>0.24</v>
      </c>
      <c r="E10" s="3">
        <f t="shared" ca="1" si="0"/>
        <v>0</v>
      </c>
      <c r="F10" s="3">
        <f t="shared" ca="1" si="1"/>
        <v>0</v>
      </c>
      <c r="O10" s="3">
        <f t="shared" ca="1" si="2"/>
        <v>0</v>
      </c>
    </row>
    <row r="11" spans="2:15" x14ac:dyDescent="0.25">
      <c r="B11" s="3">
        <f ca="1"/>
        <v>197300</v>
      </c>
      <c r="C11" s="3">
        <f ca="1"/>
        <v>250525</v>
      </c>
      <c r="D11" s="4">
        <f ca="1"/>
        <v>0.32</v>
      </c>
      <c r="E11" s="3">
        <f t="shared" ca="1" si="0"/>
        <v>0</v>
      </c>
      <c r="F11" s="3">
        <f t="shared" ca="1" si="1"/>
        <v>0</v>
      </c>
      <c r="H11" s="10" t="s">
        <v>21</v>
      </c>
      <c r="O11" s="3">
        <f t="shared" ca="1" si="2"/>
        <v>0</v>
      </c>
    </row>
    <row r="12" spans="2:15" x14ac:dyDescent="0.25">
      <c r="B12" s="3">
        <f ca="1"/>
        <v>250525</v>
      </c>
      <c r="C12" s="3">
        <f ca="1"/>
        <v>626350</v>
      </c>
      <c r="D12" s="4">
        <f ca="1"/>
        <v>0.35</v>
      </c>
      <c r="E12" s="3">
        <f t="shared" ca="1" si="0"/>
        <v>0</v>
      </c>
      <c r="F12" s="3">
        <f t="shared" ca="1" si="1"/>
        <v>0</v>
      </c>
      <c r="H12" s="10" t="s">
        <v>22</v>
      </c>
      <c r="O12" s="3">
        <f t="shared" ca="1" si="2"/>
        <v>0</v>
      </c>
    </row>
    <row r="13" spans="2:15" x14ac:dyDescent="0.25">
      <c r="B13" s="3">
        <f ca="1"/>
        <v>626350</v>
      </c>
      <c r="C13" s="5" t="str">
        <f ca="1"/>
        <v>and up</v>
      </c>
      <c r="D13" s="4">
        <f ca="1"/>
        <v>0.37</v>
      </c>
      <c r="E13" s="3">
        <f t="shared" ca="1" si="0"/>
        <v>0</v>
      </c>
      <c r="F13" s="3">
        <f t="shared" ca="1" si="1"/>
        <v>0</v>
      </c>
      <c r="H13" s="9" t="s">
        <v>20</v>
      </c>
      <c r="O13" s="3">
        <f t="shared" ca="1" si="2"/>
        <v>0</v>
      </c>
    </row>
    <row r="15" spans="2:15" x14ac:dyDescent="0.25">
      <c r="B15" t="s">
        <v>5</v>
      </c>
      <c r="E15" s="7">
        <f ca="1">SUM(E7:E13)</f>
        <v>100000</v>
      </c>
      <c r="F15" s="7">
        <f ca="1">SUM(F7:F13)</f>
        <v>16914</v>
      </c>
    </row>
  </sheetData>
  <mergeCells count="1">
    <mergeCell ref="C4:D4"/>
  </mergeCells>
  <dataValidations count="2">
    <dataValidation type="list" allowBlank="1" showInputMessage="1" showErrorMessage="1" sqref="C4" xr:uid="{AB300C35-3E67-44AE-884D-9861A7A2DAA0}">
      <formula1>status_list</formula1>
    </dataValidation>
    <dataValidation type="list" allowBlank="1" showInputMessage="1" showErrorMessage="1" sqref="F4" xr:uid="{1040E45C-B215-4D5A-9282-4F15E1FAA953}">
      <formula1>year_list</formula1>
    </dataValidation>
  </dataValidations>
  <hyperlinks>
    <hyperlink ref="K8" r:id="rId1" xr:uid="{2F5DD9AC-DF8A-48D9-A82F-EF84BF5127ED}"/>
    <hyperlink ref="H11" location="Sheet1!E7" display="Modern formulas" xr:uid="{B841D739-1FC9-470D-A586-77ECD27ECB7E}"/>
    <hyperlink ref="H12" location="Sheet2!E7" display="Traditional formulas" xr:uid="{B4EB12EF-FC48-40FA-B5F0-986E160FA7FE}"/>
    <hyperlink ref="H13" location="tax_table" display="Tax rate table" xr:uid="{555E38FC-4AB4-42B6-9647-4444736C2332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3ED6C-24C8-46E6-9C51-4F61FF020E3C}">
  <dimension ref="B2:Q25"/>
  <sheetViews>
    <sheetView showGridLines="0" zoomScaleNormal="100" workbookViewId="0">
      <selection activeCell="B4" sqref="B4"/>
    </sheetView>
  </sheetViews>
  <sheetFormatPr defaultColWidth="8.85546875" defaultRowHeight="15" x14ac:dyDescent="0.25"/>
  <cols>
    <col min="1" max="1" width="5.7109375" customWidth="1"/>
    <col min="3" max="10" width="10.7109375" customWidth="1"/>
    <col min="12" max="12" width="5.7109375" customWidth="1"/>
    <col min="13" max="13" width="23.140625" bestFit="1" customWidth="1"/>
    <col min="14" max="14" width="5.7109375" customWidth="1"/>
  </cols>
  <sheetData>
    <row r="2" spans="2:17" x14ac:dyDescent="0.25">
      <c r="B2" s="1" t="s">
        <v>20</v>
      </c>
      <c r="G2" s="14"/>
    </row>
    <row r="4" spans="2:17" x14ac:dyDescent="0.25">
      <c r="B4" s="2" t="s">
        <v>2</v>
      </c>
      <c r="C4" s="13" t="s">
        <v>15</v>
      </c>
      <c r="D4" s="13"/>
      <c r="E4" s="13" t="s">
        <v>12</v>
      </c>
      <c r="F4" s="13"/>
      <c r="G4" s="13" t="s">
        <v>13</v>
      </c>
      <c r="H4" s="13"/>
      <c r="I4" s="13" t="s">
        <v>14</v>
      </c>
      <c r="J4" s="13"/>
      <c r="K4" s="13" t="s">
        <v>19</v>
      </c>
      <c r="M4" s="2" t="s">
        <v>17</v>
      </c>
      <c r="O4" s="2" t="s">
        <v>19</v>
      </c>
    </row>
    <row r="5" spans="2:17" x14ac:dyDescent="0.25">
      <c r="B5" s="4">
        <v>0.1</v>
      </c>
      <c r="C5" s="12">
        <v>0</v>
      </c>
      <c r="D5" s="12">
        <v>11925</v>
      </c>
      <c r="E5" s="12">
        <v>0</v>
      </c>
      <c r="F5" s="12">
        <v>23850</v>
      </c>
      <c r="G5" s="12">
        <v>0</v>
      </c>
      <c r="H5" s="12">
        <v>11925</v>
      </c>
      <c r="I5" s="12">
        <v>0</v>
      </c>
      <c r="J5" s="12">
        <v>17000</v>
      </c>
      <c r="K5" s="11">
        <v>2025</v>
      </c>
      <c r="M5" s="11" t="s">
        <v>15</v>
      </c>
      <c r="O5" s="11">
        <v>2025</v>
      </c>
    </row>
    <row r="6" spans="2:17" x14ac:dyDescent="0.25">
      <c r="B6" s="4">
        <v>0.12</v>
      </c>
      <c r="C6" s="12">
        <v>11925</v>
      </c>
      <c r="D6" s="12">
        <v>48475</v>
      </c>
      <c r="E6" s="12">
        <v>23850</v>
      </c>
      <c r="F6" s="12">
        <v>96950</v>
      </c>
      <c r="G6" s="12">
        <v>11925</v>
      </c>
      <c r="H6" s="12">
        <v>48475</v>
      </c>
      <c r="I6" s="12">
        <v>17000</v>
      </c>
      <c r="J6" s="12">
        <v>64850</v>
      </c>
      <c r="K6" s="11">
        <v>2025</v>
      </c>
      <c r="M6" s="11" t="s">
        <v>12</v>
      </c>
      <c r="O6" s="11">
        <v>2024</v>
      </c>
      <c r="Q6" s="9" t="s">
        <v>10</v>
      </c>
    </row>
    <row r="7" spans="2:17" x14ac:dyDescent="0.25">
      <c r="B7" s="4">
        <v>0.22</v>
      </c>
      <c r="C7" s="12">
        <v>48475</v>
      </c>
      <c r="D7" s="12">
        <v>103350</v>
      </c>
      <c r="E7" s="12">
        <v>96950</v>
      </c>
      <c r="F7" s="12">
        <v>206700</v>
      </c>
      <c r="G7" s="12">
        <v>48475</v>
      </c>
      <c r="H7" s="12">
        <v>103350</v>
      </c>
      <c r="I7" s="12">
        <v>64850</v>
      </c>
      <c r="J7" s="12">
        <v>103350</v>
      </c>
      <c r="K7" s="11">
        <v>2025</v>
      </c>
      <c r="M7" s="11" t="s">
        <v>13</v>
      </c>
      <c r="O7" s="11">
        <v>2023</v>
      </c>
    </row>
    <row r="8" spans="2:17" x14ac:dyDescent="0.25">
      <c r="B8" s="4">
        <v>0.24</v>
      </c>
      <c r="C8" s="12">
        <v>103350</v>
      </c>
      <c r="D8" s="12">
        <v>197300</v>
      </c>
      <c r="E8" s="12">
        <v>206700</v>
      </c>
      <c r="F8" s="12">
        <v>394600</v>
      </c>
      <c r="G8" s="12">
        <v>103350</v>
      </c>
      <c r="H8" s="12">
        <v>197300</v>
      </c>
      <c r="I8" s="12">
        <v>103350</v>
      </c>
      <c r="J8" s="12">
        <v>197300</v>
      </c>
      <c r="K8" s="11">
        <v>2025</v>
      </c>
      <c r="M8" s="11" t="s">
        <v>14</v>
      </c>
    </row>
    <row r="9" spans="2:17" x14ac:dyDescent="0.25">
      <c r="B9" s="4">
        <v>0.32</v>
      </c>
      <c r="C9" s="12">
        <v>197300</v>
      </c>
      <c r="D9" s="12">
        <v>250525</v>
      </c>
      <c r="E9" s="12">
        <v>394600</v>
      </c>
      <c r="F9" s="12">
        <v>501050</v>
      </c>
      <c r="G9" s="12">
        <v>197300</v>
      </c>
      <c r="H9" s="12">
        <v>250525</v>
      </c>
      <c r="I9" s="12">
        <v>197300</v>
      </c>
      <c r="J9" s="12">
        <v>250500</v>
      </c>
      <c r="K9" s="11">
        <v>2025</v>
      </c>
    </row>
    <row r="10" spans="2:17" x14ac:dyDescent="0.25">
      <c r="B10" s="4">
        <v>0.35</v>
      </c>
      <c r="C10" s="12">
        <v>250525</v>
      </c>
      <c r="D10" s="12">
        <v>626350</v>
      </c>
      <c r="E10" s="12">
        <v>501050</v>
      </c>
      <c r="F10" s="12">
        <v>751600</v>
      </c>
      <c r="G10" s="12">
        <v>250525</v>
      </c>
      <c r="H10" s="12">
        <v>375800</v>
      </c>
      <c r="I10" s="12">
        <v>250500</v>
      </c>
      <c r="J10" s="12">
        <v>626350</v>
      </c>
      <c r="K10" s="11">
        <v>2025</v>
      </c>
    </row>
    <row r="11" spans="2:17" x14ac:dyDescent="0.25">
      <c r="B11" s="4">
        <v>0.37</v>
      </c>
      <c r="C11" s="12">
        <v>626350</v>
      </c>
      <c r="D11" s="11" t="s">
        <v>11</v>
      </c>
      <c r="E11" s="12">
        <v>751600</v>
      </c>
      <c r="F11" s="11" t="s">
        <v>11</v>
      </c>
      <c r="G11" s="12">
        <v>375800</v>
      </c>
      <c r="H11" s="11" t="s">
        <v>11</v>
      </c>
      <c r="I11" s="12">
        <v>626350</v>
      </c>
      <c r="J11" s="11" t="s">
        <v>11</v>
      </c>
      <c r="K11" s="11">
        <v>2025</v>
      </c>
      <c r="M11" s="14" t="s">
        <v>24</v>
      </c>
    </row>
    <row r="12" spans="2:17" x14ac:dyDescent="0.25">
      <c r="B12" s="4">
        <v>0.1</v>
      </c>
      <c r="C12" s="12">
        <v>0</v>
      </c>
      <c r="D12" s="12">
        <v>11600</v>
      </c>
      <c r="E12" s="12">
        <v>0</v>
      </c>
      <c r="F12" s="12">
        <v>23200</v>
      </c>
      <c r="G12" s="12">
        <v>0</v>
      </c>
      <c r="H12" s="12">
        <v>11600</v>
      </c>
      <c r="I12" s="12">
        <v>0</v>
      </c>
      <c r="J12" s="12">
        <v>16550</v>
      </c>
      <c r="K12" s="11">
        <v>2024</v>
      </c>
      <c r="M12" s="14" t="s">
        <v>23</v>
      </c>
    </row>
    <row r="13" spans="2:17" x14ac:dyDescent="0.25">
      <c r="B13" s="4">
        <v>0.12</v>
      </c>
      <c r="C13" s="12">
        <v>11600</v>
      </c>
      <c r="D13" s="12">
        <v>47150</v>
      </c>
      <c r="E13" s="12">
        <v>23200</v>
      </c>
      <c r="F13" s="12">
        <v>94300</v>
      </c>
      <c r="G13" s="12">
        <v>11600</v>
      </c>
      <c r="H13" s="12">
        <v>47150</v>
      </c>
      <c r="I13" s="12">
        <v>16550</v>
      </c>
      <c r="J13" s="12">
        <v>63100</v>
      </c>
      <c r="K13" s="11">
        <v>2024</v>
      </c>
      <c r="M13" s="14" t="s">
        <v>25</v>
      </c>
    </row>
    <row r="14" spans="2:17" x14ac:dyDescent="0.25">
      <c r="B14" s="4">
        <v>0.22</v>
      </c>
      <c r="C14" s="12">
        <v>47150</v>
      </c>
      <c r="D14" s="12">
        <v>100525</v>
      </c>
      <c r="E14" s="12">
        <v>94300</v>
      </c>
      <c r="F14" s="12">
        <v>201050</v>
      </c>
      <c r="G14" s="12">
        <v>47150</v>
      </c>
      <c r="H14" s="12">
        <v>100525</v>
      </c>
      <c r="I14" s="12">
        <v>63100</v>
      </c>
      <c r="J14" s="12">
        <v>100500</v>
      </c>
      <c r="K14" s="11">
        <v>2024</v>
      </c>
    </row>
    <row r="15" spans="2:17" x14ac:dyDescent="0.25">
      <c r="B15" s="4">
        <v>0.24</v>
      </c>
      <c r="C15" s="12">
        <v>100525</v>
      </c>
      <c r="D15" s="12">
        <v>191950</v>
      </c>
      <c r="E15" s="12">
        <v>201050</v>
      </c>
      <c r="F15" s="12">
        <v>383900</v>
      </c>
      <c r="G15" s="12">
        <v>100525</v>
      </c>
      <c r="H15" s="12">
        <v>191950</v>
      </c>
      <c r="I15" s="12">
        <v>100500</v>
      </c>
      <c r="J15" s="12">
        <v>191950</v>
      </c>
      <c r="K15" s="11">
        <v>2024</v>
      </c>
    </row>
    <row r="16" spans="2:17" x14ac:dyDescent="0.25">
      <c r="B16" s="4">
        <v>0.32</v>
      </c>
      <c r="C16" s="12">
        <v>191950</v>
      </c>
      <c r="D16" s="12">
        <v>243725</v>
      </c>
      <c r="E16" s="12">
        <v>383900</v>
      </c>
      <c r="F16" s="12">
        <v>487450</v>
      </c>
      <c r="G16" s="12">
        <v>191950</v>
      </c>
      <c r="H16" s="12">
        <v>243725</v>
      </c>
      <c r="I16" s="12">
        <v>191950</v>
      </c>
      <c r="J16" s="12">
        <v>243700</v>
      </c>
      <c r="K16" s="11">
        <v>2024</v>
      </c>
      <c r="M16" s="10" t="s">
        <v>21</v>
      </c>
    </row>
    <row r="17" spans="2:13" x14ac:dyDescent="0.25">
      <c r="B17" s="4">
        <v>0.35</v>
      </c>
      <c r="C17" s="12">
        <v>243725</v>
      </c>
      <c r="D17" s="12">
        <v>609350</v>
      </c>
      <c r="E17" s="12">
        <v>487450</v>
      </c>
      <c r="F17" s="12">
        <v>731200</v>
      </c>
      <c r="G17" s="12">
        <v>243725</v>
      </c>
      <c r="H17" s="12">
        <v>365600</v>
      </c>
      <c r="I17" s="12">
        <v>243700</v>
      </c>
      <c r="J17" s="12">
        <v>609350</v>
      </c>
      <c r="K17" s="11">
        <v>2024</v>
      </c>
      <c r="M17" s="10" t="s">
        <v>22</v>
      </c>
    </row>
    <row r="18" spans="2:13" x14ac:dyDescent="0.25">
      <c r="B18" s="4">
        <v>0.37</v>
      </c>
      <c r="C18" s="12">
        <v>609350</v>
      </c>
      <c r="D18" s="11" t="s">
        <v>11</v>
      </c>
      <c r="E18" s="12">
        <v>731200</v>
      </c>
      <c r="F18" s="11" t="s">
        <v>11</v>
      </c>
      <c r="G18" s="12">
        <v>365600</v>
      </c>
      <c r="H18" s="11" t="s">
        <v>11</v>
      </c>
      <c r="I18" s="12">
        <v>609350</v>
      </c>
      <c r="J18" s="11" t="s">
        <v>11</v>
      </c>
      <c r="K18" s="11">
        <v>2024</v>
      </c>
      <c r="M18" s="9" t="s">
        <v>20</v>
      </c>
    </row>
    <row r="19" spans="2:13" x14ac:dyDescent="0.25">
      <c r="B19" s="4">
        <v>0.1</v>
      </c>
      <c r="C19" s="12">
        <v>0</v>
      </c>
      <c r="D19" s="12">
        <v>11000</v>
      </c>
      <c r="E19" s="12">
        <v>0</v>
      </c>
      <c r="F19" s="12">
        <v>22000</v>
      </c>
      <c r="G19" s="12">
        <v>0</v>
      </c>
      <c r="H19" s="12">
        <v>11000</v>
      </c>
      <c r="I19" s="12">
        <v>0</v>
      </c>
      <c r="J19" s="12">
        <v>15700</v>
      </c>
      <c r="K19" s="11">
        <v>2023</v>
      </c>
    </row>
    <row r="20" spans="2:13" x14ac:dyDescent="0.25">
      <c r="B20" s="4">
        <v>0.12</v>
      </c>
      <c r="C20" s="12">
        <v>11000</v>
      </c>
      <c r="D20" s="12">
        <v>44725</v>
      </c>
      <c r="E20" s="12">
        <v>22000</v>
      </c>
      <c r="F20" s="12">
        <v>89450</v>
      </c>
      <c r="G20" s="12">
        <v>11000</v>
      </c>
      <c r="H20" s="12">
        <v>44725</v>
      </c>
      <c r="I20" s="12">
        <v>15700</v>
      </c>
      <c r="J20" s="12">
        <v>59850</v>
      </c>
      <c r="K20" s="11">
        <v>2023</v>
      </c>
    </row>
    <row r="21" spans="2:13" x14ac:dyDescent="0.25">
      <c r="B21" s="4">
        <v>0.22</v>
      </c>
      <c r="C21" s="12">
        <v>44725</v>
      </c>
      <c r="D21" s="12">
        <v>95375</v>
      </c>
      <c r="E21" s="12">
        <v>89450</v>
      </c>
      <c r="F21" s="12">
        <v>190750</v>
      </c>
      <c r="G21" s="12">
        <v>44725</v>
      </c>
      <c r="H21" s="12">
        <v>95375</v>
      </c>
      <c r="I21" s="12">
        <v>59850</v>
      </c>
      <c r="J21" s="12">
        <v>95350</v>
      </c>
      <c r="K21" s="11">
        <v>2023</v>
      </c>
    </row>
    <row r="22" spans="2:13" x14ac:dyDescent="0.25">
      <c r="B22" s="4">
        <v>0.24</v>
      </c>
      <c r="C22" s="12">
        <v>95375</v>
      </c>
      <c r="D22" s="12">
        <v>182100</v>
      </c>
      <c r="E22" s="12">
        <v>190750</v>
      </c>
      <c r="F22" s="12">
        <v>364200</v>
      </c>
      <c r="G22" s="12">
        <v>95375</v>
      </c>
      <c r="H22" s="12">
        <v>182100</v>
      </c>
      <c r="I22" s="12">
        <v>95350</v>
      </c>
      <c r="J22" s="12">
        <v>182100</v>
      </c>
      <c r="K22" s="11">
        <v>2023</v>
      </c>
    </row>
    <row r="23" spans="2:13" x14ac:dyDescent="0.25">
      <c r="B23" s="4">
        <v>0.32</v>
      </c>
      <c r="C23" s="12">
        <v>182100</v>
      </c>
      <c r="D23" s="12">
        <v>231250</v>
      </c>
      <c r="E23" s="12">
        <v>364200</v>
      </c>
      <c r="F23" s="12">
        <v>462500</v>
      </c>
      <c r="G23" s="12">
        <v>182100</v>
      </c>
      <c r="H23" s="12">
        <v>231250</v>
      </c>
      <c r="I23" s="12">
        <v>182100</v>
      </c>
      <c r="J23" s="12">
        <v>231250</v>
      </c>
      <c r="K23" s="11">
        <v>2023</v>
      </c>
    </row>
    <row r="24" spans="2:13" x14ac:dyDescent="0.25">
      <c r="B24" s="4">
        <v>0.35</v>
      </c>
      <c r="C24" s="12">
        <v>231250</v>
      </c>
      <c r="D24" s="12">
        <v>578125</v>
      </c>
      <c r="E24" s="12">
        <v>462500</v>
      </c>
      <c r="F24" s="12">
        <v>693750</v>
      </c>
      <c r="G24" s="12">
        <v>231250</v>
      </c>
      <c r="H24" s="12">
        <v>346875</v>
      </c>
      <c r="I24" s="12">
        <v>231250</v>
      </c>
      <c r="J24" s="12">
        <v>578100</v>
      </c>
      <c r="K24" s="11">
        <v>2023</v>
      </c>
    </row>
    <row r="25" spans="2:13" x14ac:dyDescent="0.25">
      <c r="B25" s="4">
        <v>0.37</v>
      </c>
      <c r="C25" s="12">
        <v>578125</v>
      </c>
      <c r="D25" s="11" t="s">
        <v>11</v>
      </c>
      <c r="E25" s="12">
        <v>693750</v>
      </c>
      <c r="F25" s="11" t="s">
        <v>11</v>
      </c>
      <c r="G25" s="12">
        <v>346875</v>
      </c>
      <c r="H25" s="11" t="s">
        <v>11</v>
      </c>
      <c r="I25" s="12">
        <v>578100</v>
      </c>
      <c r="J25" s="11" t="s">
        <v>11</v>
      </c>
      <c r="K25" s="11">
        <v>2023</v>
      </c>
    </row>
  </sheetData>
  <hyperlinks>
    <hyperlink ref="M16" location="Sheet1!E7" display="Modern formulas" xr:uid="{36D9CE87-53C8-4AE8-A1E9-444FD5C8FE12}"/>
    <hyperlink ref="M17" location="Sheet2!E7" display="Traditional formulas" xr:uid="{9446C65F-FCB9-4B1E-BEDD-F0F5F15F1417}"/>
    <hyperlink ref="M18" location="tax_table" display="Tax rate table" xr:uid="{43824E0F-2444-491B-A6FD-A85D8BD657A6}"/>
    <hyperlink ref="Q6" r:id="rId1" xr:uid="{1756B441-A1E9-489D-8B31-37F7D68134D5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status_list</vt:lpstr>
      <vt:lpstr>tax_table</vt:lpstr>
      <vt:lpstr>year_list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</cp:lastModifiedBy>
  <dcterms:created xsi:type="dcterms:W3CDTF">2018-05-01T18:36:50Z</dcterms:created>
  <dcterms:modified xsi:type="dcterms:W3CDTF">2026-01-15T19:01:45Z</dcterms:modified>
</cp:coreProperties>
</file>